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Politecnico Di Torino Studenti Dropbox\Laura Castellani\TEEEEESIII\TESI\MATERIALE\EXCEL\FdV\"/>
    </mc:Choice>
  </mc:AlternateContent>
  <xr:revisionPtr revIDLastSave="0" documentId="13_ncr:1_{51E46977-F435-471D-806A-1B96BF429240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ATI " sheetId="3" r:id="rId1"/>
    <sheet name="PRIMA ELABORAZIONE" sheetId="1" r:id="rId2"/>
    <sheet name="PESI" sheetId="8" r:id="rId3"/>
    <sheet name="FDV" sheetId="2" r:id="rId4"/>
    <sheet name="LEGENDA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G3" i="2" s="1"/>
  <c r="F3" i="1"/>
  <c r="F3" i="2" s="1"/>
  <c r="C8" i="8" l="1"/>
  <c r="C6" i="8"/>
  <c r="C4" i="8"/>
  <c r="H32" i="1" l="1"/>
  <c r="E32" i="1"/>
  <c r="D32" i="1"/>
  <c r="C32" i="1"/>
  <c r="H31" i="1"/>
  <c r="E31" i="1"/>
  <c r="D31" i="1"/>
  <c r="C31" i="1"/>
  <c r="H30" i="1"/>
  <c r="E30" i="1"/>
  <c r="D30" i="1"/>
  <c r="C30" i="1"/>
  <c r="H29" i="1"/>
  <c r="E29" i="1"/>
  <c r="D29" i="1"/>
  <c r="C29" i="1"/>
  <c r="H28" i="1"/>
  <c r="E28" i="1"/>
  <c r="D28" i="1"/>
  <c r="C28" i="1"/>
  <c r="H27" i="1"/>
  <c r="E27" i="1"/>
  <c r="D27" i="1"/>
  <c r="C27" i="1"/>
  <c r="H26" i="1"/>
  <c r="E26" i="1"/>
  <c r="D26" i="1"/>
  <c r="C26" i="1"/>
  <c r="H25" i="1"/>
  <c r="E25" i="1"/>
  <c r="D25" i="1"/>
  <c r="C25" i="1"/>
  <c r="H24" i="1"/>
  <c r="E24" i="1"/>
  <c r="D24" i="1"/>
  <c r="C24" i="1"/>
  <c r="H23" i="1"/>
  <c r="E23" i="1"/>
  <c r="D23" i="1"/>
  <c r="C23" i="1"/>
  <c r="H22" i="1"/>
  <c r="E22" i="1"/>
  <c r="D22" i="1"/>
  <c r="C22" i="1"/>
  <c r="H21" i="1"/>
  <c r="E21" i="1"/>
  <c r="D21" i="1"/>
  <c r="C21" i="1"/>
  <c r="H20" i="1"/>
  <c r="E20" i="1"/>
  <c r="D20" i="1"/>
  <c r="C20" i="1"/>
  <c r="H19" i="1"/>
  <c r="E19" i="1"/>
  <c r="D19" i="1"/>
  <c r="C19" i="1"/>
  <c r="H18" i="1"/>
  <c r="E18" i="1"/>
  <c r="D18" i="1"/>
  <c r="C18" i="1"/>
  <c r="H17" i="1"/>
  <c r="E17" i="1"/>
  <c r="D17" i="1"/>
  <c r="C17" i="1"/>
  <c r="H16" i="1"/>
  <c r="E16" i="1"/>
  <c r="D16" i="1"/>
  <c r="C16" i="1"/>
  <c r="H15" i="1"/>
  <c r="E15" i="1"/>
  <c r="D15" i="1"/>
  <c r="C15" i="1"/>
  <c r="H14" i="1"/>
  <c r="E14" i="1"/>
  <c r="D14" i="1"/>
  <c r="C14" i="1"/>
  <c r="H13" i="1"/>
  <c r="E13" i="1"/>
  <c r="D13" i="1"/>
  <c r="C13" i="1"/>
  <c r="H12" i="1"/>
  <c r="E12" i="1"/>
  <c r="D12" i="1"/>
  <c r="C12" i="1"/>
  <c r="H11" i="1"/>
  <c r="E11" i="1"/>
  <c r="D11" i="1"/>
  <c r="C11" i="1"/>
  <c r="H10" i="1"/>
  <c r="E10" i="1"/>
  <c r="D10" i="1"/>
  <c r="C10" i="1"/>
  <c r="H9" i="1"/>
  <c r="E9" i="1"/>
  <c r="D9" i="1"/>
  <c r="C9" i="1"/>
  <c r="H8" i="1"/>
  <c r="E8" i="1"/>
  <c r="D8" i="1"/>
  <c r="C8" i="1"/>
  <c r="H7" i="1"/>
  <c r="E7" i="1"/>
  <c r="D7" i="1"/>
  <c r="C7" i="1"/>
  <c r="H6" i="1"/>
  <c r="E6" i="1"/>
  <c r="D6" i="1"/>
  <c r="C6" i="1"/>
  <c r="H5" i="1"/>
  <c r="E5" i="1"/>
  <c r="D5" i="1"/>
  <c r="C5" i="1"/>
  <c r="H4" i="1"/>
  <c r="E4" i="1"/>
  <c r="D4" i="1"/>
  <c r="C4" i="1"/>
  <c r="H3" i="1"/>
  <c r="E3" i="1"/>
  <c r="D3" i="1"/>
  <c r="C3" i="1"/>
  <c r="G8" i="2" l="1"/>
  <c r="F23" i="2"/>
  <c r="E11" i="2"/>
  <c r="D22" i="2"/>
  <c r="C17" i="2"/>
  <c r="H32" i="2"/>
  <c r="G32" i="2"/>
  <c r="F32" i="2"/>
  <c r="E32" i="2"/>
  <c r="D32" i="2"/>
  <c r="C32" i="2"/>
  <c r="H31" i="2"/>
  <c r="G31" i="2"/>
  <c r="F31" i="2"/>
  <c r="E31" i="2"/>
  <c r="D31" i="2"/>
  <c r="C31" i="2"/>
  <c r="H30" i="2"/>
  <c r="G30" i="2"/>
  <c r="F30" i="2"/>
  <c r="E30" i="2"/>
  <c r="D30" i="2"/>
  <c r="C30" i="2"/>
  <c r="H29" i="2"/>
  <c r="G29" i="2"/>
  <c r="F29" i="2"/>
  <c r="E29" i="2"/>
  <c r="D29" i="2"/>
  <c r="C29" i="2"/>
  <c r="H28" i="2"/>
  <c r="G28" i="2"/>
  <c r="F28" i="2"/>
  <c r="E28" i="2"/>
  <c r="D28" i="2"/>
  <c r="C28" i="2"/>
  <c r="B28" i="2"/>
  <c r="H27" i="2"/>
  <c r="G27" i="2"/>
  <c r="F27" i="2"/>
  <c r="E27" i="2"/>
  <c r="D27" i="2"/>
  <c r="C27" i="2"/>
  <c r="H26" i="2"/>
  <c r="G26" i="2"/>
  <c r="F26" i="2"/>
  <c r="E26" i="2"/>
  <c r="D26" i="2"/>
  <c r="C26" i="2"/>
  <c r="H25" i="2"/>
  <c r="G25" i="2"/>
  <c r="F25" i="2"/>
  <c r="E25" i="2"/>
  <c r="D25" i="2"/>
  <c r="C25" i="2"/>
  <c r="H24" i="2"/>
  <c r="G24" i="2"/>
  <c r="F24" i="2"/>
  <c r="E24" i="2"/>
  <c r="D24" i="2"/>
  <c r="C24" i="2"/>
  <c r="H23" i="2"/>
  <c r="G23" i="2"/>
  <c r="E23" i="2"/>
  <c r="D23" i="2"/>
  <c r="C23" i="2"/>
  <c r="H22" i="2"/>
  <c r="G22" i="2"/>
  <c r="F22" i="2"/>
  <c r="E22" i="2"/>
  <c r="C22" i="2"/>
  <c r="H21" i="2"/>
  <c r="G21" i="2"/>
  <c r="F21" i="2"/>
  <c r="E21" i="2"/>
  <c r="D21" i="2"/>
  <c r="C21" i="2"/>
  <c r="H20" i="2"/>
  <c r="G20" i="2"/>
  <c r="F20" i="2"/>
  <c r="E20" i="2"/>
  <c r="D20" i="2"/>
  <c r="C20" i="2"/>
  <c r="H19" i="2"/>
  <c r="G19" i="2"/>
  <c r="F19" i="2"/>
  <c r="E19" i="2"/>
  <c r="D19" i="2"/>
  <c r="C19" i="2"/>
  <c r="H18" i="2"/>
  <c r="G18" i="2"/>
  <c r="F18" i="2"/>
  <c r="E18" i="2"/>
  <c r="D18" i="2"/>
  <c r="C18" i="2"/>
  <c r="H17" i="2"/>
  <c r="G17" i="2"/>
  <c r="F17" i="2"/>
  <c r="E17" i="2"/>
  <c r="D17" i="2"/>
  <c r="H16" i="2"/>
  <c r="G16" i="2"/>
  <c r="F16" i="2"/>
  <c r="E16" i="2"/>
  <c r="D16" i="2"/>
  <c r="C16" i="2"/>
  <c r="H15" i="2"/>
  <c r="G15" i="2"/>
  <c r="F15" i="2"/>
  <c r="E15" i="2"/>
  <c r="D15" i="2"/>
  <c r="C15" i="2"/>
  <c r="H14" i="2"/>
  <c r="G14" i="2"/>
  <c r="F14" i="2"/>
  <c r="E14" i="2"/>
  <c r="D14" i="2"/>
  <c r="C14" i="2"/>
  <c r="H13" i="2"/>
  <c r="G13" i="2"/>
  <c r="F13" i="2"/>
  <c r="E13" i="2"/>
  <c r="D13" i="2"/>
  <c r="C13" i="2"/>
  <c r="H12" i="2"/>
  <c r="G12" i="2"/>
  <c r="F12" i="2"/>
  <c r="E12" i="2"/>
  <c r="D12" i="2"/>
  <c r="C12" i="2"/>
  <c r="H11" i="2"/>
  <c r="G11" i="2"/>
  <c r="F11" i="2"/>
  <c r="D11" i="2"/>
  <c r="C11" i="2"/>
  <c r="H10" i="2"/>
  <c r="G10" i="2"/>
  <c r="F10" i="2"/>
  <c r="E10" i="2"/>
  <c r="D10" i="2"/>
  <c r="C10" i="2"/>
  <c r="H9" i="2"/>
  <c r="G9" i="2"/>
  <c r="F9" i="2"/>
  <c r="E9" i="2"/>
  <c r="D9" i="2"/>
  <c r="C9" i="2"/>
  <c r="H8" i="2"/>
  <c r="F8" i="2"/>
  <c r="E8" i="2"/>
  <c r="D8" i="2"/>
  <c r="C8" i="2"/>
  <c r="H7" i="2"/>
  <c r="G7" i="2"/>
  <c r="F7" i="2"/>
  <c r="E7" i="2"/>
  <c r="D7" i="2"/>
  <c r="C7" i="2"/>
  <c r="H6" i="2"/>
  <c r="G6" i="2"/>
  <c r="F6" i="2"/>
  <c r="E6" i="2"/>
  <c r="D6" i="2"/>
  <c r="C6" i="2"/>
  <c r="B6" i="2"/>
  <c r="H5" i="2"/>
  <c r="G5" i="2"/>
  <c r="F5" i="2"/>
  <c r="E5" i="2"/>
  <c r="D5" i="2"/>
  <c r="C5" i="2"/>
  <c r="H4" i="2"/>
  <c r="G4" i="2"/>
  <c r="F4" i="2"/>
  <c r="E4" i="2"/>
  <c r="D4" i="2"/>
  <c r="C4" i="2"/>
  <c r="H3" i="2"/>
  <c r="E3" i="2"/>
  <c r="D3" i="2"/>
  <c r="C3" i="2"/>
  <c r="B31" i="3"/>
  <c r="B30" i="3"/>
  <c r="B29" i="3"/>
  <c r="B28" i="3"/>
  <c r="B27" i="3"/>
  <c r="B28" i="1" s="1"/>
  <c r="B26" i="3"/>
  <c r="B25" i="3"/>
  <c r="B24" i="3"/>
  <c r="B23" i="3"/>
  <c r="B22" i="3"/>
  <c r="B21" i="3"/>
  <c r="B22" i="1" s="1"/>
  <c r="B22" i="2" s="1"/>
  <c r="B20" i="3"/>
  <c r="B19" i="3"/>
  <c r="B18" i="3"/>
  <c r="B17" i="3"/>
  <c r="B16" i="3"/>
  <c r="B15" i="3"/>
  <c r="B14" i="3"/>
  <c r="B15" i="1" s="1"/>
  <c r="B15" i="2" s="1"/>
  <c r="B13" i="3"/>
  <c r="B12" i="3"/>
  <c r="B11" i="3"/>
  <c r="B10" i="3"/>
  <c r="B9" i="3"/>
  <c r="B8" i="3"/>
  <c r="B7" i="3"/>
  <c r="B6" i="3"/>
  <c r="B5" i="3"/>
  <c r="B6" i="1" s="1"/>
  <c r="B4" i="3"/>
  <c r="B3" i="3"/>
  <c r="B2" i="3"/>
  <c r="B12" i="1" l="1"/>
  <c r="B12" i="2" s="1"/>
  <c r="B24" i="1"/>
  <c r="B24" i="2" s="1"/>
  <c r="B11" i="1"/>
  <c r="B11" i="2" s="1"/>
  <c r="B26" i="1"/>
  <c r="B26" i="2" s="1"/>
  <c r="B3" i="1"/>
  <c r="B3" i="2" s="1"/>
  <c r="B16" i="1"/>
  <c r="B16" i="2" s="1"/>
  <c r="B13" i="1"/>
  <c r="B13" i="2" s="1"/>
  <c r="B14" i="1"/>
  <c r="B14" i="2" s="1"/>
  <c r="B4" i="1"/>
  <c r="B4" i="2" s="1"/>
  <c r="B29" i="1"/>
  <c r="B29" i="2" s="1"/>
  <c r="B27" i="1"/>
  <c r="B27" i="2" s="1"/>
  <c r="B5" i="1"/>
  <c r="B5" i="2" s="1"/>
  <c r="B17" i="1"/>
  <c r="B17" i="2" s="1"/>
  <c r="B18" i="1"/>
  <c r="B18" i="2" s="1"/>
  <c r="B30" i="1"/>
  <c r="B30" i="2" s="1"/>
  <c r="B23" i="1"/>
  <c r="B23" i="2" s="1"/>
  <c r="B19" i="1"/>
  <c r="B19" i="2" s="1"/>
  <c r="B8" i="1"/>
  <c r="B8" i="2" s="1"/>
  <c r="B32" i="1"/>
  <c r="B32" i="2" s="1"/>
  <c r="B9" i="1"/>
  <c r="B9" i="2" s="1"/>
  <c r="B21" i="1"/>
  <c r="B21" i="2" s="1"/>
  <c r="B25" i="1"/>
  <c r="B25" i="2" s="1"/>
  <c r="B7" i="1"/>
  <c r="B7" i="2" s="1"/>
  <c r="B31" i="1"/>
  <c r="B31" i="2" s="1"/>
  <c r="B20" i="1"/>
  <c r="B20" i="2" s="1"/>
  <c r="B10" i="1"/>
  <c r="B10" i="2" s="1"/>
  <c r="B8" i="8"/>
  <c r="B7" i="8"/>
  <c r="B6" i="8"/>
  <c r="B5" i="8"/>
  <c r="B4" i="8"/>
  <c r="B3" i="8"/>
  <c r="B2" i="8"/>
  <c r="I27" i="2" l="1"/>
  <c r="W27" i="2"/>
  <c r="W21" i="2"/>
  <c r="I21" i="2"/>
  <c r="W8" i="2"/>
  <c r="I8" i="2"/>
  <c r="I3" i="2"/>
  <c r="W3" i="2"/>
  <c r="I11" i="2"/>
  <c r="W11" i="2"/>
  <c r="I19" i="2"/>
  <c r="W19" i="2"/>
  <c r="W25" i="2"/>
  <c r="I25" i="2"/>
  <c r="I15" i="2"/>
  <c r="W15" i="2"/>
  <c r="I26" i="2"/>
  <c r="W26" i="2"/>
  <c r="I9" i="2"/>
  <c r="W9" i="2"/>
  <c r="W16" i="2"/>
  <c r="I16" i="2"/>
  <c r="W5" i="2"/>
  <c r="I5" i="2"/>
  <c r="I7" i="2"/>
  <c r="W7" i="2"/>
  <c r="I24" i="2"/>
  <c r="W24" i="2"/>
  <c r="I14" i="2"/>
  <c r="W14" i="2"/>
  <c r="I23" i="2"/>
  <c r="W23" i="2"/>
  <c r="I31" i="2"/>
  <c r="W31" i="2"/>
  <c r="I6" i="2"/>
  <c r="W6" i="2"/>
  <c r="I17" i="2"/>
  <c r="W17" i="2"/>
  <c r="I18" i="2"/>
  <c r="W18" i="2"/>
  <c r="I12" i="2"/>
  <c r="W12" i="2"/>
  <c r="X23" i="2" l="1"/>
  <c r="X5" i="2"/>
  <c r="X14" i="2"/>
  <c r="K16" i="2"/>
  <c r="K25" i="2"/>
  <c r="K8" i="2"/>
  <c r="X3" i="2"/>
  <c r="X17" i="2"/>
  <c r="K14" i="2"/>
  <c r="X16" i="2"/>
  <c r="X25" i="2"/>
  <c r="X8" i="2"/>
  <c r="X18" i="2"/>
  <c r="K23" i="2"/>
  <c r="K15" i="2"/>
  <c r="K17" i="2"/>
  <c r="X6" i="2"/>
  <c r="X24" i="2"/>
  <c r="X9" i="2"/>
  <c r="X19" i="2"/>
  <c r="K21" i="2"/>
  <c r="X15" i="2"/>
  <c r="K3" i="2"/>
  <c r="K6" i="2"/>
  <c r="K24" i="2"/>
  <c r="K9" i="2"/>
  <c r="K19" i="2"/>
  <c r="X21" i="2"/>
  <c r="K18" i="2"/>
  <c r="X12" i="2"/>
  <c r="X31" i="2"/>
  <c r="X7" i="2"/>
  <c r="X26" i="2"/>
  <c r="X11" i="2"/>
  <c r="X27" i="2"/>
  <c r="K5" i="2"/>
  <c r="K12" i="2"/>
  <c r="K31" i="2"/>
  <c r="K7" i="2"/>
  <c r="K26" i="2"/>
  <c r="K11" i="2"/>
  <c r="K27" i="2"/>
  <c r="I22" i="2"/>
  <c r="W22" i="2"/>
  <c r="I30" i="2"/>
  <c r="W30" i="2"/>
  <c r="I32" i="2"/>
  <c r="W32" i="2"/>
  <c r="I20" i="2"/>
  <c r="W20" i="2"/>
  <c r="I29" i="2"/>
  <c r="W29" i="2"/>
  <c r="W13" i="2"/>
  <c r="I13" i="2"/>
  <c r="I28" i="2"/>
  <c r="W28" i="2"/>
  <c r="I4" i="2"/>
  <c r="W4" i="2"/>
  <c r="I10" i="2"/>
  <c r="W10" i="2"/>
  <c r="X10" i="2" l="1"/>
  <c r="X29" i="2"/>
  <c r="X22" i="2"/>
  <c r="X30" i="2"/>
  <c r="X13" i="2"/>
  <c r="K29" i="2"/>
  <c r="K22" i="2"/>
  <c r="K30" i="2"/>
  <c r="X20" i="2"/>
  <c r="K4" i="2"/>
  <c r="K13" i="2"/>
  <c r="X4" i="2"/>
  <c r="K20" i="2"/>
  <c r="X28" i="2"/>
  <c r="X32" i="2"/>
  <c r="K10" i="2"/>
  <c r="K28" i="2"/>
  <c r="K32" i="2"/>
</calcChain>
</file>

<file path=xl/sharedStrings.xml><?xml version="1.0" encoding="utf-8"?>
<sst xmlns="http://schemas.openxmlformats.org/spreadsheetml/2006/main" count="88" uniqueCount="53">
  <si>
    <t>L1</t>
  </si>
  <si>
    <t>L2</t>
  </si>
  <si>
    <t>S1</t>
  </si>
  <si>
    <t>S3</t>
  </si>
  <si>
    <t>S2</t>
  </si>
  <si>
    <t>S4</t>
  </si>
  <si>
    <t>T</t>
  </si>
  <si>
    <t>PESI</t>
  </si>
  <si>
    <t>IPOTESI 1</t>
  </si>
  <si>
    <t>IPOTESI 2</t>
  </si>
  <si>
    <t>Distanza 1</t>
  </si>
  <si>
    <t>Distanza 2</t>
  </si>
  <si>
    <t>Spessore 3</t>
  </si>
  <si>
    <t>Spessore 2</t>
  </si>
  <si>
    <t>Spessore 4</t>
  </si>
  <si>
    <t>Proporzione Lati</t>
  </si>
  <si>
    <t>Si riferisce a :</t>
  </si>
  <si>
    <t>p1</t>
  </si>
  <si>
    <t>p2</t>
  </si>
  <si>
    <t>p3</t>
  </si>
  <si>
    <t>p4</t>
  </si>
  <si>
    <t>p5</t>
  </si>
  <si>
    <t>p6</t>
  </si>
  <si>
    <t>p7</t>
  </si>
  <si>
    <t>LEGENDA FINESTRA DATI</t>
  </si>
  <si>
    <t>Distanza IN GENERALE</t>
  </si>
  <si>
    <t>LEGENDA FINESTRA PRIMA ELABORAZIONE</t>
  </si>
  <si>
    <t>Indica il codice di riferimento del singolo locale preso in analisi</t>
  </si>
  <si>
    <t xml:space="preserve">indica lo spessore del muro in facciata </t>
  </si>
  <si>
    <t>indica lo spessore del muro di mezzo parallelo a quello di facciata</t>
  </si>
  <si>
    <t xml:space="preserve">indica lo spessore del muro ortogonale alla facciata </t>
  </si>
  <si>
    <t>Min</t>
  </si>
  <si>
    <t>Max</t>
  </si>
  <si>
    <t>MIN</t>
  </si>
  <si>
    <t>MAX</t>
  </si>
  <si>
    <t>NECESSARIA PER LA CALIBRAZIONE</t>
  </si>
  <si>
    <t>UNITÀ</t>
  </si>
  <si>
    <t>UNITÀ IN GENERALE</t>
  </si>
  <si>
    <t>Le unità segnate col numero in rosso indicano quei locali, tendenzialmente ad angolo, calcolati a doppio: come prima unità si ha quella con i parametri S1 e L1 associati al muro esposto su un lato della strada, come seconda unità si prendono in considerazione S1 e L1 associati al lato adiacente a quello precedente.</t>
  </si>
  <si>
    <t>La Distanza 1 indica sempre il muro della facciata sulla quale si ipotizza si possa attivare un meccanismo di ribaltamento.</t>
  </si>
  <si>
    <t>Indica la distanza tra i muri ortogonali alla facciata, vedendola da un altro punto di vista equivale alla lunghezza del muro di facciata.</t>
  </si>
  <si>
    <t>Indica la distanza tra  il muro di facciata e il muro di mezzo, vedendola da un altro punto di vista equivale alla lunghezza dei muri ortogonali alla facciata.</t>
  </si>
  <si>
    <t>La catalogazione degli spessori è avvenuta partendo dallo Spessore 1 che si trova in facciata e conseguentemente gli spessori 2/3/4 sono stati presi in senso orario. Questo comporta la variazione di riferimento in base al suo collocamento.</t>
  </si>
  <si>
    <t>Spessore 1</t>
  </si>
  <si>
    <t>Il valore della proporzione dei lati è stato sviluppato mettendo in rapporto la distanza 1 con la distanza 2 e se si considera che il primo valore indica sempre il muro di facciata allora la proporzione dei lati è sempre in riferimento al muro di facciata .</t>
  </si>
  <si>
    <t>Nella prima ipotesi la equa ripartizione dei valori permette di sviluppare una semplice media aritmetica senza variare la formula di media ponderata utilizzata in entrambi gli FdV. Nella seconda ipotesi è stato dato maggior peso al parametro T associando un peso del 25 %, successivamente la seconda percentuale maggiore, ovvero del 15%, è stata attribuita ai parametri L1 e S1 (riferiti sempre al muro in facciata), a S3 è stato attribuito il 5%, mentre la restante parte della percentuale è stata divisa in tre parti ugualil (13,33% ciascuno)</t>
  </si>
  <si>
    <t xml:space="preserve"> FdV </t>
  </si>
  <si>
    <t xml:space="preserve"> FdV MEDIA</t>
  </si>
  <si>
    <t>Fattore di Vulnerabilità FdV - Isolato 10</t>
  </si>
  <si>
    <t xml:space="preserve"> FdV TOT MEDIA</t>
  </si>
  <si>
    <r>
      <t xml:space="preserve"> FdV</t>
    </r>
    <r>
      <rPr>
        <b/>
        <sz val="12"/>
        <rFont val="Calibri"/>
        <family val="2"/>
        <scheme val="minor"/>
      </rPr>
      <t>n</t>
    </r>
  </si>
  <si>
    <r>
      <t xml:space="preserve"> FdV</t>
    </r>
    <r>
      <rPr>
        <b/>
        <sz val="12"/>
        <rFont val="Calibri"/>
        <family val="2"/>
        <scheme val="minor"/>
      </rPr>
      <t>n</t>
    </r>
    <r>
      <rPr>
        <b/>
        <sz val="18"/>
        <rFont val="Calibri"/>
        <family val="2"/>
        <scheme val="minor"/>
      </rPr>
      <t xml:space="preserve"> MEDIA</t>
    </r>
  </si>
  <si>
    <t>DATI PRESI DAL FILE "FdV  E SOTTOPARAMETRI MIN - MAX"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</si>
</sst>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1" xfId="0" applyNumberFormat="1" applyBorder="1"/>
    <xf numFmtId="0" fontId="2" fillId="0" borderId="1" xfId="0" applyFont="1" applyBorder="1"/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0" fillId="0" borderId="1" xfId="0" applyNumberForma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2" fontId="0" fillId="0" borderId="0" xfId="0" applyNumberFormat="1"/>
    <xf numFmtId="2" fontId="0" fillId="5" borderId="1" xfId="0" applyNumberFormat="1" applyFill="1" applyBorder="1"/>
    <xf numFmtId="0" fontId="3" fillId="2" borderId="0" xfId="0" applyFont="1" applyFill="1" applyAlignment="1">
      <alignment horizontal="center" vertical="center"/>
    </xf>
    <xf numFmtId="2" fontId="11" fillId="0" borderId="1" xfId="0" applyNumberFormat="1" applyFont="1" applyBorder="1" applyAlignment="1">
      <alignment horizontal="center"/>
    </xf>
    <xf numFmtId="0" fontId="0" fillId="6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</xdr:row>
      <xdr:rowOff>0</xdr:rowOff>
    </xdr:from>
    <xdr:to>
      <xdr:col>16</xdr:col>
      <xdr:colOff>552770</xdr:colOff>
      <xdr:row>15</xdr:row>
      <xdr:rowOff>50827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34525" y="1123950"/>
          <a:ext cx="3638870" cy="26702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8</xdr:col>
      <xdr:colOff>1399358</xdr:colOff>
      <xdr:row>47</xdr:row>
      <xdr:rowOff>152048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981950"/>
          <a:ext cx="6533333" cy="28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L31"/>
  <sheetViews>
    <sheetView zoomScale="89" zoomScaleNormal="89" workbookViewId="0">
      <selection activeCell="L8" sqref="L8"/>
    </sheetView>
  </sheetViews>
  <sheetFormatPr defaultRowHeight="14.4" x14ac:dyDescent="0.3"/>
  <cols>
    <col min="1" max="1" width="7.5546875" bestFit="1" customWidth="1"/>
    <col min="2" max="2" width="15.109375" bestFit="1" customWidth="1"/>
    <col min="3" max="4" width="11.44140625" bestFit="1" customWidth="1"/>
    <col min="5" max="5" width="10" bestFit="1" customWidth="1"/>
    <col min="6" max="8" width="10.44140625" bestFit="1" customWidth="1"/>
  </cols>
  <sheetData>
    <row r="1" spans="1:12" ht="29.25" customHeight="1" x14ac:dyDescent="0.3">
      <c r="A1" s="5" t="s">
        <v>36</v>
      </c>
      <c r="B1" s="5" t="s">
        <v>15</v>
      </c>
      <c r="C1" s="5" t="s">
        <v>10</v>
      </c>
      <c r="D1" s="5" t="s">
        <v>11</v>
      </c>
      <c r="E1" s="8" t="s">
        <v>43</v>
      </c>
      <c r="F1" s="8" t="s">
        <v>12</v>
      </c>
      <c r="G1" s="5" t="s">
        <v>13</v>
      </c>
      <c r="H1" s="5" t="s">
        <v>14</v>
      </c>
      <c r="K1" s="7"/>
      <c r="L1" s="7"/>
    </row>
    <row r="2" spans="1:12" x14ac:dyDescent="0.3">
      <c r="A2" s="9">
        <v>1.1000000000000001</v>
      </c>
      <c r="B2" s="1">
        <f t="shared" ref="B2:B31" si="0">C2/D2</f>
        <v>2.2291666666666665</v>
      </c>
      <c r="C2" s="18">
        <v>10.7</v>
      </c>
      <c r="D2" s="18">
        <v>4.8</v>
      </c>
      <c r="E2" s="18">
        <v>0.85</v>
      </c>
      <c r="F2" s="18">
        <v>0.65</v>
      </c>
      <c r="G2" s="18">
        <v>0.85</v>
      </c>
      <c r="H2" s="18">
        <v>0.65</v>
      </c>
    </row>
    <row r="3" spans="1:12" x14ac:dyDescent="0.3">
      <c r="A3" s="9">
        <v>1.2</v>
      </c>
      <c r="B3" s="1">
        <f t="shared" si="0"/>
        <v>0.44859813084112149</v>
      </c>
      <c r="C3" s="18">
        <v>4.8</v>
      </c>
      <c r="D3" s="18">
        <v>10.7</v>
      </c>
      <c r="E3" s="18">
        <v>0.8</v>
      </c>
      <c r="F3" s="18">
        <v>0.3</v>
      </c>
      <c r="G3" s="18">
        <v>0.7</v>
      </c>
      <c r="H3" s="18">
        <v>0.95</v>
      </c>
    </row>
    <row r="4" spans="1:12" x14ac:dyDescent="0.3">
      <c r="A4" s="6">
        <v>3</v>
      </c>
      <c r="B4" s="1">
        <f t="shared" si="0"/>
        <v>0.90163934426229508</v>
      </c>
      <c r="C4" s="18">
        <v>5.5</v>
      </c>
      <c r="D4" s="18">
        <v>6.1</v>
      </c>
      <c r="E4" s="18">
        <v>0.85</v>
      </c>
      <c r="F4" s="18">
        <v>0.65</v>
      </c>
      <c r="G4" s="18">
        <v>0.35</v>
      </c>
      <c r="H4" s="18">
        <v>0.3</v>
      </c>
    </row>
    <row r="5" spans="1:12" x14ac:dyDescent="0.3">
      <c r="A5" s="6">
        <v>4</v>
      </c>
      <c r="B5" s="1">
        <f t="shared" si="0"/>
        <v>0.57142857142857151</v>
      </c>
      <c r="C5" s="18">
        <v>3.6</v>
      </c>
      <c r="D5" s="18">
        <v>6.3</v>
      </c>
      <c r="E5" s="18">
        <v>0.85</v>
      </c>
      <c r="F5" s="18">
        <v>0.65</v>
      </c>
      <c r="G5" s="18">
        <v>0.3</v>
      </c>
      <c r="H5" s="18">
        <v>0.3</v>
      </c>
    </row>
    <row r="6" spans="1:12" x14ac:dyDescent="0.3">
      <c r="A6" s="6">
        <v>6</v>
      </c>
      <c r="B6" s="1">
        <f t="shared" si="0"/>
        <v>0.58947368421052626</v>
      </c>
      <c r="C6" s="18">
        <v>5.6</v>
      </c>
      <c r="D6" s="18">
        <v>9.5</v>
      </c>
      <c r="E6" s="18">
        <v>0.85</v>
      </c>
      <c r="F6" s="18">
        <v>1</v>
      </c>
      <c r="G6" s="18">
        <v>0.7</v>
      </c>
      <c r="H6" s="18">
        <v>1</v>
      </c>
    </row>
    <row r="7" spans="1:12" x14ac:dyDescent="0.3">
      <c r="A7" s="6">
        <v>7</v>
      </c>
      <c r="B7" s="1">
        <f t="shared" si="0"/>
        <v>2.5074626865671643</v>
      </c>
      <c r="C7" s="18">
        <v>16.8</v>
      </c>
      <c r="D7" s="18">
        <v>6.7</v>
      </c>
      <c r="E7" s="18">
        <v>0.85</v>
      </c>
      <c r="F7" s="18">
        <v>0.8</v>
      </c>
      <c r="G7" s="18">
        <v>1</v>
      </c>
      <c r="H7" s="18">
        <v>0.65</v>
      </c>
    </row>
    <row r="8" spans="1:12" x14ac:dyDescent="0.3">
      <c r="A8" s="6">
        <v>8</v>
      </c>
      <c r="B8" s="1">
        <f t="shared" si="0"/>
        <v>1.0735294117647058</v>
      </c>
      <c r="C8" s="18">
        <v>7.3</v>
      </c>
      <c r="D8" s="18">
        <v>6.8</v>
      </c>
      <c r="E8" s="18">
        <v>0.95</v>
      </c>
      <c r="F8" s="18">
        <v>0.7</v>
      </c>
      <c r="G8" s="18">
        <v>0.3</v>
      </c>
      <c r="H8" s="18">
        <v>0.6</v>
      </c>
    </row>
    <row r="9" spans="1:12" x14ac:dyDescent="0.3">
      <c r="A9" s="6">
        <v>9</v>
      </c>
      <c r="B9" s="1">
        <f t="shared" si="0"/>
        <v>1.7761194029850746</v>
      </c>
      <c r="C9" s="18">
        <v>11.9</v>
      </c>
      <c r="D9" s="18">
        <v>6.7</v>
      </c>
      <c r="E9" s="18">
        <v>0.85</v>
      </c>
      <c r="F9" s="18">
        <v>0.8</v>
      </c>
      <c r="G9" s="18">
        <v>0.65</v>
      </c>
      <c r="H9" s="18">
        <v>0.85</v>
      </c>
    </row>
    <row r="10" spans="1:12" x14ac:dyDescent="0.3">
      <c r="A10" s="6">
        <v>10</v>
      </c>
      <c r="B10" s="1">
        <f t="shared" si="0"/>
        <v>1.0344827586206897</v>
      </c>
      <c r="C10" s="18">
        <v>6</v>
      </c>
      <c r="D10" s="18">
        <v>5.8</v>
      </c>
      <c r="E10" s="18">
        <v>0.85</v>
      </c>
      <c r="F10" s="18">
        <v>0.6</v>
      </c>
      <c r="G10" s="18">
        <v>0.85</v>
      </c>
      <c r="H10" s="18">
        <v>0.55000000000000004</v>
      </c>
    </row>
    <row r="11" spans="1:12" x14ac:dyDescent="0.3">
      <c r="A11" s="6">
        <v>11</v>
      </c>
      <c r="B11" s="1">
        <f t="shared" si="0"/>
        <v>1.0689655172413794</v>
      </c>
      <c r="C11" s="18">
        <v>6.2</v>
      </c>
      <c r="D11" s="18">
        <v>5.8</v>
      </c>
      <c r="E11" s="18">
        <v>0.85</v>
      </c>
      <c r="F11" s="18">
        <v>0.6</v>
      </c>
      <c r="G11" s="18">
        <v>0.55000000000000004</v>
      </c>
      <c r="H11" s="18">
        <v>0.6</v>
      </c>
    </row>
    <row r="12" spans="1:12" x14ac:dyDescent="0.3">
      <c r="A12" s="9">
        <v>12.1</v>
      </c>
      <c r="B12" s="1">
        <f t="shared" si="0"/>
        <v>1.0517241379310345</v>
      </c>
      <c r="C12" s="18">
        <v>6.1</v>
      </c>
      <c r="D12" s="18">
        <v>5.8</v>
      </c>
      <c r="E12" s="18">
        <v>0.85</v>
      </c>
      <c r="F12" s="18">
        <v>0.6</v>
      </c>
      <c r="G12" s="18">
        <v>0.6</v>
      </c>
      <c r="H12" s="18">
        <v>0.65</v>
      </c>
    </row>
    <row r="13" spans="1:12" x14ac:dyDescent="0.3">
      <c r="A13" s="9">
        <v>12.2</v>
      </c>
      <c r="B13" s="1">
        <f t="shared" si="0"/>
        <v>0.9508196721311476</v>
      </c>
      <c r="C13" s="18">
        <v>5.8</v>
      </c>
      <c r="D13" s="18">
        <v>6.1</v>
      </c>
      <c r="E13" s="18">
        <v>0.65</v>
      </c>
      <c r="F13" s="18">
        <v>0.6</v>
      </c>
      <c r="G13" s="18">
        <v>0.85</v>
      </c>
      <c r="H13" s="18">
        <v>0.6</v>
      </c>
    </row>
    <row r="14" spans="1:12" x14ac:dyDescent="0.3">
      <c r="A14" s="6">
        <v>14</v>
      </c>
      <c r="B14" s="1">
        <f t="shared" si="0"/>
        <v>1.0169491525423728</v>
      </c>
      <c r="C14" s="18">
        <v>6</v>
      </c>
      <c r="D14" s="18">
        <v>5.9</v>
      </c>
      <c r="E14" s="18">
        <v>0.7</v>
      </c>
      <c r="F14" s="18">
        <v>0.65</v>
      </c>
      <c r="G14" s="18">
        <v>0.3</v>
      </c>
      <c r="H14" s="18">
        <v>0.35</v>
      </c>
    </row>
    <row r="15" spans="1:12" x14ac:dyDescent="0.3">
      <c r="A15" s="6">
        <v>15</v>
      </c>
      <c r="B15" s="1">
        <f t="shared" si="0"/>
        <v>0.42372881355932202</v>
      </c>
      <c r="C15" s="18">
        <v>2.5</v>
      </c>
      <c r="D15" s="18">
        <v>5.9</v>
      </c>
      <c r="E15" s="18">
        <v>0.7</v>
      </c>
      <c r="F15" s="18">
        <v>0.65</v>
      </c>
      <c r="G15" s="18">
        <v>0.5</v>
      </c>
      <c r="H15" s="18">
        <v>0.3</v>
      </c>
    </row>
    <row r="16" spans="1:12" x14ac:dyDescent="0.3">
      <c r="A16" s="6">
        <v>17</v>
      </c>
      <c r="B16" s="1">
        <f t="shared" si="0"/>
        <v>1.6666666666666667</v>
      </c>
      <c r="C16" s="18">
        <v>6.5</v>
      </c>
      <c r="D16" s="18">
        <v>3.9</v>
      </c>
      <c r="E16" s="18">
        <v>0.85</v>
      </c>
      <c r="F16" s="18">
        <v>0.8</v>
      </c>
      <c r="G16" s="18">
        <v>0.6</v>
      </c>
      <c r="H16" s="18">
        <v>0.3</v>
      </c>
    </row>
    <row r="17" spans="1:8" x14ac:dyDescent="0.3">
      <c r="A17" s="6">
        <v>18</v>
      </c>
      <c r="B17" s="1">
        <f t="shared" si="0"/>
        <v>1.0303030303030303</v>
      </c>
      <c r="C17" s="18">
        <v>6.8</v>
      </c>
      <c r="D17" s="18">
        <v>6.6</v>
      </c>
      <c r="E17" s="18">
        <v>0.85</v>
      </c>
      <c r="F17" s="18">
        <v>0.8</v>
      </c>
      <c r="G17" s="18">
        <v>0.85</v>
      </c>
      <c r="H17" s="18">
        <v>0.6</v>
      </c>
    </row>
    <row r="18" spans="1:8" x14ac:dyDescent="0.3">
      <c r="A18" s="6">
        <v>19</v>
      </c>
      <c r="B18" s="1">
        <f t="shared" si="0"/>
        <v>1</v>
      </c>
      <c r="C18" s="18">
        <v>6.4</v>
      </c>
      <c r="D18" s="18">
        <v>6.4</v>
      </c>
      <c r="E18" s="18">
        <v>0.8</v>
      </c>
      <c r="F18" s="18">
        <v>0.6</v>
      </c>
      <c r="G18" s="18">
        <v>0.45</v>
      </c>
      <c r="H18" s="18">
        <v>0.85</v>
      </c>
    </row>
    <row r="19" spans="1:8" x14ac:dyDescent="0.3">
      <c r="A19" s="6">
        <v>20</v>
      </c>
      <c r="B19" s="1">
        <f t="shared" si="0"/>
        <v>5.2238805970149252E-2</v>
      </c>
      <c r="C19" s="18">
        <v>0.35</v>
      </c>
      <c r="D19" s="18">
        <v>6.7</v>
      </c>
      <c r="E19" s="18">
        <v>0.8</v>
      </c>
      <c r="F19" s="18">
        <v>0.6</v>
      </c>
      <c r="G19" s="18">
        <v>0.9</v>
      </c>
      <c r="H19" s="18">
        <v>0.45</v>
      </c>
    </row>
    <row r="20" spans="1:8" x14ac:dyDescent="0.3">
      <c r="A20" s="6">
        <v>22</v>
      </c>
      <c r="B20" s="1">
        <f t="shared" si="0"/>
        <v>0.7321428571428571</v>
      </c>
      <c r="C20" s="18">
        <v>4.0999999999999996</v>
      </c>
      <c r="D20" s="18">
        <v>5.6</v>
      </c>
      <c r="E20" s="18">
        <v>0.65</v>
      </c>
      <c r="F20" s="18">
        <v>0.6</v>
      </c>
      <c r="G20" s="18">
        <v>0.6</v>
      </c>
      <c r="H20" s="18">
        <v>0.55000000000000004</v>
      </c>
    </row>
    <row r="21" spans="1:8" x14ac:dyDescent="0.3">
      <c r="A21" s="9">
        <v>23.1</v>
      </c>
      <c r="B21" s="1">
        <f t="shared" si="0"/>
        <v>1.0980392156862746</v>
      </c>
      <c r="C21" s="18">
        <v>5.6</v>
      </c>
      <c r="D21" s="18">
        <v>5.0999999999999996</v>
      </c>
      <c r="E21" s="18">
        <v>0.7</v>
      </c>
      <c r="F21" s="18">
        <v>1</v>
      </c>
      <c r="G21" s="18">
        <v>1</v>
      </c>
      <c r="H21" s="18">
        <v>0.7</v>
      </c>
    </row>
    <row r="22" spans="1:8" x14ac:dyDescent="0.3">
      <c r="A22" s="9">
        <v>23.2</v>
      </c>
      <c r="B22" s="1">
        <f t="shared" si="0"/>
        <v>0.9107142857142857</v>
      </c>
      <c r="C22" s="18">
        <v>5.0999999999999996</v>
      </c>
      <c r="D22" s="18">
        <v>5.6</v>
      </c>
      <c r="E22" s="18">
        <v>0.7</v>
      </c>
      <c r="F22" s="18">
        <v>1</v>
      </c>
      <c r="G22" s="18">
        <v>0.7</v>
      </c>
      <c r="H22" s="18">
        <v>1</v>
      </c>
    </row>
    <row r="23" spans="1:8" x14ac:dyDescent="0.3">
      <c r="A23" s="6">
        <v>24</v>
      </c>
      <c r="B23" s="1">
        <f t="shared" si="0"/>
        <v>0.70454545454545447</v>
      </c>
      <c r="C23" s="18">
        <v>3.1</v>
      </c>
      <c r="D23" s="18">
        <v>4.4000000000000004</v>
      </c>
      <c r="E23" s="18">
        <v>0.85</v>
      </c>
      <c r="F23" s="18">
        <v>0.25</v>
      </c>
      <c r="G23" s="18">
        <v>0.3</v>
      </c>
      <c r="H23" s="18">
        <v>0.75</v>
      </c>
    </row>
    <row r="24" spans="1:8" x14ac:dyDescent="0.3">
      <c r="A24" s="6">
        <v>25</v>
      </c>
      <c r="B24" s="1">
        <f t="shared" si="0"/>
        <v>0.7321428571428571</v>
      </c>
      <c r="C24" s="18">
        <v>4.0999999999999996</v>
      </c>
      <c r="D24" s="18">
        <v>5.6</v>
      </c>
      <c r="E24" s="18">
        <v>0.65</v>
      </c>
      <c r="F24" s="18">
        <v>0.6</v>
      </c>
      <c r="G24" s="18">
        <v>0.55000000000000004</v>
      </c>
      <c r="H24" s="18">
        <v>0.7</v>
      </c>
    </row>
    <row r="25" spans="1:8" x14ac:dyDescent="0.3">
      <c r="A25" s="6">
        <v>26</v>
      </c>
      <c r="B25" s="1">
        <f t="shared" si="0"/>
        <v>1.6875</v>
      </c>
      <c r="C25" s="18">
        <v>5.4</v>
      </c>
      <c r="D25" s="18">
        <v>3.2</v>
      </c>
      <c r="E25" s="18">
        <v>0.35</v>
      </c>
      <c r="F25" s="18">
        <v>0.8</v>
      </c>
      <c r="G25" s="18">
        <v>0.85</v>
      </c>
      <c r="H25" s="18">
        <v>0.75</v>
      </c>
    </row>
    <row r="26" spans="1:8" x14ac:dyDescent="0.3">
      <c r="A26" s="6">
        <v>28</v>
      </c>
      <c r="B26" s="1">
        <f t="shared" si="0"/>
        <v>1.4912280701754386</v>
      </c>
      <c r="C26" s="18">
        <v>8.5</v>
      </c>
      <c r="D26" s="18">
        <v>5.7</v>
      </c>
      <c r="E26" s="18">
        <v>0.7</v>
      </c>
      <c r="F26" s="18">
        <v>0.75</v>
      </c>
      <c r="G26" s="18">
        <v>0.75</v>
      </c>
      <c r="H26" s="18">
        <v>0.85</v>
      </c>
    </row>
    <row r="27" spans="1:8" x14ac:dyDescent="0.3">
      <c r="A27" s="6">
        <v>29</v>
      </c>
      <c r="B27" s="1">
        <f t="shared" si="0"/>
        <v>1.0181818181818181</v>
      </c>
      <c r="C27" s="18">
        <v>5.6</v>
      </c>
      <c r="D27" s="18">
        <v>5.5</v>
      </c>
      <c r="E27" s="18">
        <v>0.95</v>
      </c>
      <c r="F27" s="18">
        <v>0.75</v>
      </c>
      <c r="G27" s="18">
        <v>0.85</v>
      </c>
      <c r="H27" s="18">
        <v>0.7</v>
      </c>
    </row>
    <row r="28" spans="1:8" x14ac:dyDescent="0.3">
      <c r="A28" s="9">
        <v>30.1</v>
      </c>
      <c r="B28" s="1">
        <f t="shared" si="0"/>
        <v>0.31632653061224486</v>
      </c>
      <c r="C28" s="18">
        <v>3.1</v>
      </c>
      <c r="D28" s="18">
        <v>9.8000000000000007</v>
      </c>
      <c r="E28" s="18">
        <v>0.65</v>
      </c>
      <c r="F28" s="18">
        <v>0.9</v>
      </c>
      <c r="G28" s="18">
        <v>0.7</v>
      </c>
      <c r="H28" s="18">
        <v>0.8</v>
      </c>
    </row>
    <row r="29" spans="1:8" x14ac:dyDescent="0.3">
      <c r="A29" s="9">
        <v>30.2</v>
      </c>
      <c r="B29" s="1">
        <f t="shared" si="0"/>
        <v>3.1612903225806455</v>
      </c>
      <c r="C29" s="18">
        <v>9.8000000000000007</v>
      </c>
      <c r="D29" s="18">
        <v>3.1</v>
      </c>
      <c r="E29" s="18">
        <v>0.8</v>
      </c>
      <c r="F29" s="18">
        <v>0.7</v>
      </c>
      <c r="G29" s="18">
        <v>0.65</v>
      </c>
      <c r="H29" s="18">
        <v>0.9</v>
      </c>
    </row>
    <row r="30" spans="1:8" x14ac:dyDescent="0.3">
      <c r="A30" s="6">
        <v>31</v>
      </c>
      <c r="B30" s="1">
        <f t="shared" si="0"/>
        <v>1.3437499999999998</v>
      </c>
      <c r="C30" s="18">
        <v>4.3</v>
      </c>
      <c r="D30" s="18">
        <v>3.2</v>
      </c>
      <c r="E30" s="18">
        <v>0.35</v>
      </c>
      <c r="F30" s="18">
        <v>0.8</v>
      </c>
      <c r="G30" s="18">
        <v>0.75</v>
      </c>
      <c r="H30" s="18">
        <v>0.75</v>
      </c>
    </row>
    <row r="31" spans="1:8" x14ac:dyDescent="0.3">
      <c r="A31" s="6">
        <v>32</v>
      </c>
      <c r="B31" s="1">
        <f t="shared" si="0"/>
        <v>0.54545454545454541</v>
      </c>
      <c r="C31" s="18">
        <v>3</v>
      </c>
      <c r="D31" s="18">
        <v>5.5</v>
      </c>
      <c r="E31" s="18">
        <v>0.95</v>
      </c>
      <c r="F31" s="18">
        <v>0.75</v>
      </c>
      <c r="G31" s="18">
        <v>0.7</v>
      </c>
      <c r="H31" s="18">
        <v>0.25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2"/>
  <sheetViews>
    <sheetView topLeftCell="A2" zoomScaleNormal="100" workbookViewId="0">
      <selection activeCell="J18" sqref="J18"/>
    </sheetView>
  </sheetViews>
  <sheetFormatPr defaultRowHeight="14.4" x14ac:dyDescent="0.3"/>
  <cols>
    <col min="2" max="2" width="17.33203125" bestFit="1" customWidth="1"/>
    <col min="3" max="4" width="9.88671875" bestFit="1" customWidth="1"/>
    <col min="5" max="8" width="13.109375" customWidth="1"/>
    <col min="10" max="10" width="20.33203125" bestFit="1" customWidth="1"/>
    <col min="13" max="13" width="53.5546875" bestFit="1" customWidth="1"/>
  </cols>
  <sheetData>
    <row r="1" spans="1:13" hidden="1" x14ac:dyDescent="0.3">
      <c r="B1" s="2"/>
    </row>
    <row r="2" spans="1:13" ht="31.5" customHeight="1" x14ac:dyDescent="0.3">
      <c r="A2" s="5" t="s">
        <v>36</v>
      </c>
      <c r="B2" s="5" t="s">
        <v>15</v>
      </c>
      <c r="C2" s="5" t="s">
        <v>10</v>
      </c>
      <c r="D2" s="5" t="s">
        <v>11</v>
      </c>
      <c r="E2" s="5" t="s">
        <v>43</v>
      </c>
      <c r="F2" s="5" t="s">
        <v>13</v>
      </c>
      <c r="G2" s="5" t="s">
        <v>12</v>
      </c>
      <c r="H2" s="5" t="s">
        <v>14</v>
      </c>
      <c r="J2" s="7"/>
      <c r="K2" s="19" t="s">
        <v>33</v>
      </c>
      <c r="L2" s="19" t="s">
        <v>34</v>
      </c>
      <c r="M2" s="22" t="s">
        <v>52</v>
      </c>
    </row>
    <row r="3" spans="1:13" x14ac:dyDescent="0.3">
      <c r="A3" s="9">
        <v>1.1000000000000001</v>
      </c>
      <c r="B3" s="1">
        <f>('DATI '!B2-$K$3)/($L$3-$K$3)</f>
        <v>0.70019034714156658</v>
      </c>
      <c r="C3" s="1">
        <f>('DATI '!C2-$K$4)/($L$4-$K$4)</f>
        <v>0.60349854227405253</v>
      </c>
      <c r="D3" s="1">
        <f>('DATI '!D2-$K$5)/($L$5-$K$5)</f>
        <v>0.25947521865889217</v>
      </c>
      <c r="E3" s="1">
        <f>1-(('DATI '!E2-$K$6)/($L$6-$K$6))</f>
        <v>0.52</v>
      </c>
      <c r="F3" s="1">
        <f>1-(('DATI '!G2-$K$7)/($L$7-$K$7))</f>
        <v>0.35000000000000009</v>
      </c>
      <c r="G3" s="1">
        <f>1-(('DATI '!F2-$K$8)/($L$8-$K$8))</f>
        <v>0.67999999999999994</v>
      </c>
      <c r="H3" s="1">
        <f>1-(('DATI '!H2-$K$9)/($L$9-$K$9))</f>
        <v>0.55000000000000004</v>
      </c>
      <c r="J3" s="5" t="s">
        <v>15</v>
      </c>
      <c r="K3" s="17">
        <v>5.2238805970149252E-2</v>
      </c>
      <c r="L3" s="17">
        <v>3.1612903225806455</v>
      </c>
      <c r="M3" s="22"/>
    </row>
    <row r="4" spans="1:13" x14ac:dyDescent="0.3">
      <c r="A4" s="9">
        <v>1.2</v>
      </c>
      <c r="B4" s="1">
        <f>('DATI '!B3-$K$3)/($L$3-$K$3)</f>
        <v>0.12748560863445749</v>
      </c>
      <c r="C4" s="1">
        <f>('DATI '!C3-$K$4)/($L$4-$K$4)</f>
        <v>0.25947521865889217</v>
      </c>
      <c r="D4" s="1">
        <f>('DATI '!D3-$K$5)/($L$5-$K$5)</f>
        <v>0.60349854227405253</v>
      </c>
      <c r="E4" s="1">
        <f>1-(('DATI '!E3-$K$6)/($L$6-$K$6))</f>
        <v>0.55999999999999994</v>
      </c>
      <c r="F4" s="1">
        <f>1-(('DATI '!G3-$K$7)/($L$7-$K$7))</f>
        <v>0.5</v>
      </c>
      <c r="G4" s="1">
        <f>1-(('DATI '!F3-$K$8)/($L$8-$K$8))</f>
        <v>0.96</v>
      </c>
      <c r="H4" s="1">
        <f>1-(('DATI '!H3-$K$9)/($L$9-$K$9))</f>
        <v>0.25</v>
      </c>
      <c r="J4" s="5" t="s">
        <v>10</v>
      </c>
      <c r="K4" s="17">
        <v>0.35</v>
      </c>
      <c r="L4" s="17">
        <v>17.5</v>
      </c>
      <c r="M4" s="22"/>
    </row>
    <row r="5" spans="1:13" x14ac:dyDescent="0.3">
      <c r="A5" s="6">
        <v>3</v>
      </c>
      <c r="B5" s="1">
        <f>('DATI '!B4-$K$3)/($L$3-$K$3)</f>
        <v>0.2732024650457277</v>
      </c>
      <c r="C5" s="1">
        <f>('DATI '!C4-$K$4)/($L$4-$K$4)</f>
        <v>0.30029154518950441</v>
      </c>
      <c r="D5" s="1">
        <f>('DATI '!D4-$K$5)/($L$5-$K$5)</f>
        <v>0.3352769679300292</v>
      </c>
      <c r="E5" s="1">
        <f>1-(('DATI '!E4-$K$6)/($L$6-$K$6))</f>
        <v>0.52</v>
      </c>
      <c r="F5" s="1">
        <f>1-(('DATI '!G4-$K$7)/($L$7-$K$7))</f>
        <v>0.85000000000000009</v>
      </c>
      <c r="G5" s="1">
        <f>1-(('DATI '!F4-$K$8)/($L$8-$K$8))</f>
        <v>0.67999999999999994</v>
      </c>
      <c r="H5" s="1">
        <f>1-(('DATI '!H4-$K$9)/($L$9-$K$9))</f>
        <v>0.9</v>
      </c>
      <c r="J5" s="5" t="s">
        <v>11</v>
      </c>
      <c r="K5" s="17">
        <v>0.35</v>
      </c>
      <c r="L5" s="17">
        <v>17.5</v>
      </c>
      <c r="M5" s="22"/>
    </row>
    <row r="6" spans="1:13" x14ac:dyDescent="0.3">
      <c r="A6" s="6">
        <v>4</v>
      </c>
      <c r="B6" s="1">
        <f>('DATI '!B5-$K$3)/($L$3-$K$3)</f>
        <v>0.1669929760522095</v>
      </c>
      <c r="C6" s="1">
        <f>('DATI '!C5-$K$4)/($L$4-$K$4)</f>
        <v>0.18950437317784258</v>
      </c>
      <c r="D6" s="1">
        <f>('DATI '!D5-$K$5)/($L$5-$K$5)</f>
        <v>0.34693877551020413</v>
      </c>
      <c r="E6" s="1">
        <f>1-(('DATI '!E5-$K$6)/($L$6-$K$6))</f>
        <v>0.52</v>
      </c>
      <c r="F6" s="1">
        <f>1-(('DATI '!G5-$K$7)/($L$7-$K$7))</f>
        <v>0.9</v>
      </c>
      <c r="G6" s="1">
        <f>1-(('DATI '!F5-$K$8)/($L$8-$K$8))</f>
        <v>0.67999999999999994</v>
      </c>
      <c r="H6" s="1">
        <f>1-(('DATI '!H5-$K$9)/($L$9-$K$9))</f>
        <v>0.9</v>
      </c>
      <c r="J6" s="5" t="s">
        <v>43</v>
      </c>
      <c r="K6" s="17">
        <v>0.25</v>
      </c>
      <c r="L6" s="17">
        <v>1.5</v>
      </c>
      <c r="M6" s="22"/>
    </row>
    <row r="7" spans="1:13" x14ac:dyDescent="0.3">
      <c r="A7" s="6">
        <v>6</v>
      </c>
      <c r="B7" s="1">
        <f>('DATI '!B6-$K$3)/($L$3-$K$3)</f>
        <v>0.17279703323349019</v>
      </c>
      <c r="C7" s="1">
        <f>('DATI '!C6-$K$4)/($L$4-$K$4)</f>
        <v>0.30612244897959184</v>
      </c>
      <c r="D7" s="1">
        <f>('DATI '!D6-$K$5)/($L$5-$K$5)</f>
        <v>0.53352769679300294</v>
      </c>
      <c r="E7" s="1">
        <f>1-(('DATI '!E6-$K$6)/($L$6-$K$6))</f>
        <v>0.52</v>
      </c>
      <c r="F7" s="1">
        <f>1-(('DATI '!G6-$K$7)/($L$7-$K$7))</f>
        <v>0.5</v>
      </c>
      <c r="G7" s="1">
        <f>1-(('DATI '!F6-$K$8)/($L$8-$K$8))</f>
        <v>0.4</v>
      </c>
      <c r="H7" s="1">
        <f>1-(('DATI '!H6-$K$9)/($L$9-$K$9))</f>
        <v>0.19999999999999996</v>
      </c>
      <c r="J7" s="5" t="s">
        <v>13</v>
      </c>
      <c r="K7" s="17">
        <v>0.2</v>
      </c>
      <c r="L7" s="17">
        <v>1.2</v>
      </c>
      <c r="M7" s="22"/>
    </row>
    <row r="8" spans="1:13" x14ac:dyDescent="0.3">
      <c r="A8" s="6">
        <v>7</v>
      </c>
      <c r="B8" s="1">
        <f>('DATI '!B7-$K$3)/($L$3-$K$3)</f>
        <v>0.7897018970189702</v>
      </c>
      <c r="C8" s="1">
        <f>('DATI '!C7-$K$4)/($L$4-$K$4)</f>
        <v>0.95918367346938782</v>
      </c>
      <c r="D8" s="1">
        <f>('DATI '!D7-$K$5)/($L$5-$K$5)</f>
        <v>0.370262390670554</v>
      </c>
      <c r="E8" s="1">
        <f>1-(('DATI '!E7-$K$6)/($L$6-$K$6))</f>
        <v>0.52</v>
      </c>
      <c r="F8" s="1">
        <f>1-(('DATI '!G7-$K$7)/($L$7-$K$7))</f>
        <v>0.19999999999999996</v>
      </c>
      <c r="G8" s="1">
        <f>1-(('DATI '!F7-$K$8)/($L$8-$K$8))</f>
        <v>0.55999999999999994</v>
      </c>
      <c r="H8" s="1">
        <f>1-(('DATI '!H7-$K$9)/($L$9-$K$9))</f>
        <v>0.55000000000000004</v>
      </c>
      <c r="J8" s="5" t="s">
        <v>12</v>
      </c>
      <c r="K8" s="17">
        <v>0.25</v>
      </c>
      <c r="L8" s="17">
        <v>1.5</v>
      </c>
      <c r="M8" s="22"/>
    </row>
    <row r="9" spans="1:13" x14ac:dyDescent="0.3">
      <c r="A9" s="6">
        <v>8</v>
      </c>
      <c r="B9" s="1">
        <f>('DATI '!B8-$K$3)/($L$3-$K$3)</f>
        <v>0.32848944455831108</v>
      </c>
      <c r="C9" s="1">
        <f>('DATI '!C8-$K$4)/($L$4-$K$4)</f>
        <v>0.40524781341107874</v>
      </c>
      <c r="D9" s="1">
        <f>('DATI '!D8-$K$5)/($L$5-$K$5)</f>
        <v>0.37609329446064144</v>
      </c>
      <c r="E9" s="1">
        <f>1-(('DATI '!E8-$K$6)/($L$6-$K$6))</f>
        <v>0.44000000000000006</v>
      </c>
      <c r="F9" s="1">
        <f>1-(('DATI '!G8-$K$7)/($L$7-$K$7))</f>
        <v>0.9</v>
      </c>
      <c r="G9" s="1">
        <f>1-(('DATI '!F8-$K$8)/($L$8-$K$8))</f>
        <v>0.64</v>
      </c>
      <c r="H9" s="1">
        <f>1-(('DATI '!H8-$K$9)/($L$9-$K$9))</f>
        <v>0.60000000000000009</v>
      </c>
      <c r="J9" s="5" t="s">
        <v>14</v>
      </c>
      <c r="K9" s="17">
        <v>0.2</v>
      </c>
      <c r="L9" s="17">
        <v>1.2</v>
      </c>
      <c r="M9" s="22"/>
    </row>
    <row r="10" spans="1:13" x14ac:dyDescent="0.3">
      <c r="A10" s="6">
        <v>9</v>
      </c>
      <c r="B10" s="1">
        <f>('DATI '!B9-$K$3)/($L$3-$K$3)</f>
        <v>0.55447154471544713</v>
      </c>
      <c r="C10" s="1">
        <f>('DATI '!C9-$K$4)/($L$4-$K$4)</f>
        <v>0.67346938775510212</v>
      </c>
      <c r="D10" s="1">
        <f>('DATI '!D9-$K$5)/($L$5-$K$5)</f>
        <v>0.370262390670554</v>
      </c>
      <c r="E10" s="1">
        <f>1-(('DATI '!E9-$K$6)/($L$6-$K$6))</f>
        <v>0.52</v>
      </c>
      <c r="F10" s="1">
        <f>1-(('DATI '!G9-$K$7)/($L$7-$K$7))</f>
        <v>0.55000000000000004</v>
      </c>
      <c r="G10" s="1">
        <f>1-(('DATI '!F9-$K$8)/($L$8-$K$8))</f>
        <v>0.55999999999999994</v>
      </c>
      <c r="H10" s="1">
        <f>1-(('DATI '!H9-$K$9)/($L$9-$K$9))</f>
        <v>0.35000000000000009</v>
      </c>
    </row>
    <row r="11" spans="1:13" x14ac:dyDescent="0.3">
      <c r="A11" s="6">
        <v>10</v>
      </c>
      <c r="B11" s="1">
        <f>('DATI '!B10-$K$3)/($L$3-$K$3)</f>
        <v>0.31593042038794772</v>
      </c>
      <c r="C11" s="1">
        <f>('DATI '!C10-$K$4)/($L$4-$K$4)</f>
        <v>0.32944606413994176</v>
      </c>
      <c r="D11" s="1">
        <f>('DATI '!D10-$K$5)/($L$5-$K$5)</f>
        <v>0.31778425655976678</v>
      </c>
      <c r="E11" s="1">
        <f>1-(('DATI '!E10-$K$6)/($L$6-$K$6))</f>
        <v>0.52</v>
      </c>
      <c r="F11" s="1">
        <f>1-(('DATI '!G10-$K$7)/($L$7-$K$7))</f>
        <v>0.35000000000000009</v>
      </c>
      <c r="G11" s="1">
        <f>1-(('DATI '!F10-$K$8)/($L$8-$K$8))</f>
        <v>0.72</v>
      </c>
      <c r="H11" s="1">
        <f>1-(('DATI '!H10-$K$9)/($L$9-$K$9))</f>
        <v>0.64999999999999991</v>
      </c>
    </row>
    <row r="12" spans="1:13" x14ac:dyDescent="0.3">
      <c r="A12" s="6">
        <v>11</v>
      </c>
      <c r="B12" s="1">
        <f>('DATI '!B11-$K$3)/($L$3-$K$3)</f>
        <v>0.32702150666826868</v>
      </c>
      <c r="C12" s="1">
        <f>('DATI '!C11-$K$4)/($L$4-$K$4)</f>
        <v>0.3411078717201167</v>
      </c>
      <c r="D12" s="1">
        <f>('DATI '!D11-$K$5)/($L$5-$K$5)</f>
        <v>0.31778425655976678</v>
      </c>
      <c r="E12" s="1">
        <f>1-(('DATI '!E11-$K$6)/($L$6-$K$6))</f>
        <v>0.52</v>
      </c>
      <c r="F12" s="1">
        <f>1-(('DATI '!G11-$K$7)/($L$7-$K$7))</f>
        <v>0.64999999999999991</v>
      </c>
      <c r="G12" s="1">
        <f>1-(('DATI '!F11-$K$8)/($L$8-$K$8))</f>
        <v>0.72</v>
      </c>
      <c r="H12" s="1">
        <f>1-(('DATI '!H11-$K$9)/($L$9-$K$9))</f>
        <v>0.60000000000000009</v>
      </c>
    </row>
    <row r="13" spans="1:13" x14ac:dyDescent="0.3">
      <c r="A13" s="9">
        <v>12.1</v>
      </c>
      <c r="B13" s="1">
        <f>('DATI '!B12-$K$3)/($L$3-$K$3)</f>
        <v>0.32147596352810814</v>
      </c>
      <c r="C13" s="1">
        <f>('DATI '!C12-$K$4)/($L$4-$K$4)</f>
        <v>0.3352769679300292</v>
      </c>
      <c r="D13" s="1">
        <f>('DATI '!D12-$K$5)/($L$5-$K$5)</f>
        <v>0.31778425655976678</v>
      </c>
      <c r="E13" s="1">
        <f>1-(('DATI '!E12-$K$6)/($L$6-$K$6))</f>
        <v>0.52</v>
      </c>
      <c r="F13" s="1">
        <f>1-(('DATI '!G12-$K$7)/($L$7-$K$7))</f>
        <v>0.60000000000000009</v>
      </c>
      <c r="G13" s="1">
        <f>1-(('DATI '!F12-$K$8)/($L$8-$K$8))</f>
        <v>0.72</v>
      </c>
      <c r="H13" s="1">
        <f>1-(('DATI '!H12-$K$9)/($L$9-$K$9))</f>
        <v>0.55000000000000004</v>
      </c>
    </row>
    <row r="14" spans="1:13" x14ac:dyDescent="0.3">
      <c r="A14" s="9">
        <v>12.2</v>
      </c>
      <c r="B14" s="1">
        <f>('DATI '!B13-$K$3)/($L$3-$K$3)</f>
        <v>0.28902089957667726</v>
      </c>
      <c r="C14" s="1">
        <f>('DATI '!C13-$K$4)/($L$4-$K$4)</f>
        <v>0.31778425655976678</v>
      </c>
      <c r="D14" s="1">
        <f>('DATI '!D13-$K$5)/($L$5-$K$5)</f>
        <v>0.3352769679300292</v>
      </c>
      <c r="E14" s="1">
        <f>1-(('DATI '!E13-$K$6)/($L$6-$K$6))</f>
        <v>0.67999999999999994</v>
      </c>
      <c r="F14" s="1">
        <f>1-(('DATI '!G13-$K$7)/($L$7-$K$7))</f>
        <v>0.35000000000000009</v>
      </c>
      <c r="G14" s="1">
        <f>1-(('DATI '!F13-$K$8)/($L$8-$K$8))</f>
        <v>0.72</v>
      </c>
      <c r="H14" s="1">
        <f>1-(('DATI '!H13-$K$9)/($L$9-$K$9))</f>
        <v>0.60000000000000009</v>
      </c>
    </row>
    <row r="15" spans="1:13" x14ac:dyDescent="0.3">
      <c r="A15" s="6">
        <v>14</v>
      </c>
      <c r="B15" s="1">
        <f>('DATI '!B14-$K$3)/($L$3-$K$3)</f>
        <v>0.3102908849911743</v>
      </c>
      <c r="C15" s="1">
        <f>('DATI '!C14-$K$4)/($L$4-$K$4)</f>
        <v>0.32944606413994176</v>
      </c>
      <c r="D15" s="1">
        <f>('DATI '!D14-$K$5)/($L$5-$K$5)</f>
        <v>0.32361516034985427</v>
      </c>
      <c r="E15" s="1">
        <f>1-(('DATI '!E14-$K$6)/($L$6-$K$6))</f>
        <v>0.64</v>
      </c>
      <c r="F15" s="1">
        <f>1-(('DATI '!G14-$K$7)/($L$7-$K$7))</f>
        <v>0.9</v>
      </c>
      <c r="G15" s="1">
        <f>1-(('DATI '!F14-$K$8)/($L$8-$K$8))</f>
        <v>0.67999999999999994</v>
      </c>
      <c r="H15" s="1">
        <f>1-(('DATI '!H14-$K$9)/($L$9-$K$9))</f>
        <v>0.85000000000000009</v>
      </c>
    </row>
    <row r="16" spans="1:13" x14ac:dyDescent="0.3">
      <c r="A16" s="6">
        <v>15</v>
      </c>
      <c r="B16" s="1">
        <f>('DATI '!B15-$K$3)/($L$3-$K$3)</f>
        <v>0.11948660406700919</v>
      </c>
      <c r="C16" s="1">
        <f>('DATI '!C15-$K$4)/($L$4-$K$4)</f>
        <v>0.12536443148688048</v>
      </c>
      <c r="D16" s="1">
        <f>('DATI '!D15-$K$5)/($L$5-$K$5)</f>
        <v>0.32361516034985427</v>
      </c>
      <c r="E16" s="1">
        <f>1-(('DATI '!E15-$K$6)/($L$6-$K$6))</f>
        <v>0.64</v>
      </c>
      <c r="F16" s="1">
        <f>1-(('DATI '!G15-$K$7)/($L$7-$K$7))</f>
        <v>0.7</v>
      </c>
      <c r="G16" s="1">
        <f>1-(('DATI '!F15-$K$8)/($L$8-$K$8))</f>
        <v>0.67999999999999994</v>
      </c>
      <c r="H16" s="1">
        <f>1-(('DATI '!H15-$K$9)/($L$9-$K$9))</f>
        <v>0.9</v>
      </c>
    </row>
    <row r="17" spans="1:8" x14ac:dyDescent="0.3">
      <c r="A17" s="6">
        <v>17</v>
      </c>
      <c r="B17" s="1">
        <f>('DATI '!B16-$K$3)/($L$3-$K$3)</f>
        <v>0.51926700219383148</v>
      </c>
      <c r="C17" s="1">
        <f>('DATI '!C16-$K$4)/($L$4-$K$4)</f>
        <v>0.35860058309037907</v>
      </c>
      <c r="D17" s="1">
        <f>('DATI '!D16-$K$5)/($L$5-$K$5)</f>
        <v>0.20699708454810498</v>
      </c>
      <c r="E17" s="1">
        <f>1-(('DATI '!E16-$K$6)/($L$6-$K$6))</f>
        <v>0.52</v>
      </c>
      <c r="F17" s="1">
        <f>1-(('DATI '!G16-$K$7)/($L$7-$K$7))</f>
        <v>0.60000000000000009</v>
      </c>
      <c r="G17" s="1">
        <f>1-(('DATI '!F16-$K$8)/($L$8-$K$8))</f>
        <v>0.55999999999999994</v>
      </c>
      <c r="H17" s="1">
        <f>1-(('DATI '!H16-$K$9)/($L$9-$K$9))</f>
        <v>0.9</v>
      </c>
    </row>
    <row r="18" spans="1:8" x14ac:dyDescent="0.3">
      <c r="A18" s="6">
        <v>18</v>
      </c>
      <c r="B18" s="1">
        <f>('DATI '!B17-$K$3)/($L$3-$K$3)</f>
        <v>0.31458604629336334</v>
      </c>
      <c r="C18" s="1">
        <f>('DATI '!C17-$K$4)/($L$4-$K$4)</f>
        <v>0.37609329446064144</v>
      </c>
      <c r="D18" s="1">
        <f>('DATI '!D17-$K$5)/($L$5-$K$5)</f>
        <v>0.3644314868804665</v>
      </c>
      <c r="E18" s="1">
        <f>1-(('DATI '!E17-$K$6)/($L$6-$K$6))</f>
        <v>0.52</v>
      </c>
      <c r="F18" s="1">
        <f>1-(('DATI '!G17-$K$7)/($L$7-$K$7))</f>
        <v>0.35000000000000009</v>
      </c>
      <c r="G18" s="1">
        <f>1-(('DATI '!F17-$K$8)/($L$8-$K$8))</f>
        <v>0.55999999999999994</v>
      </c>
      <c r="H18" s="1">
        <f>1-(('DATI '!H17-$K$9)/($L$9-$K$9))</f>
        <v>0.60000000000000009</v>
      </c>
    </row>
    <row r="19" spans="1:8" x14ac:dyDescent="0.3">
      <c r="A19" s="6">
        <v>19</v>
      </c>
      <c r="B19" s="1">
        <f>('DATI '!B18-$K$3)/($L$3-$K$3)</f>
        <v>0.30483933410762676</v>
      </c>
      <c r="C19" s="1">
        <f>('DATI '!C18-$K$4)/($L$4-$K$4)</f>
        <v>0.35276967930029163</v>
      </c>
      <c r="D19" s="1">
        <f>('DATI '!D18-$K$5)/($L$5-$K$5)</f>
        <v>0.35276967930029163</v>
      </c>
      <c r="E19" s="1">
        <f>1-(('DATI '!E18-$K$6)/($L$6-$K$6))</f>
        <v>0.55999999999999994</v>
      </c>
      <c r="F19" s="1">
        <f>1-(('DATI '!G18-$K$7)/($L$7-$K$7))</f>
        <v>0.75</v>
      </c>
      <c r="G19" s="1">
        <f>1-(('DATI '!F18-$K$8)/($L$8-$K$8))</f>
        <v>0.72</v>
      </c>
      <c r="H19" s="1">
        <f>1-(('DATI '!H18-$K$9)/($L$9-$K$9))</f>
        <v>0.35000000000000009</v>
      </c>
    </row>
    <row r="20" spans="1:8" x14ac:dyDescent="0.3">
      <c r="A20" s="6">
        <v>20</v>
      </c>
      <c r="B20" s="1">
        <f>('DATI '!B19-$K$3)/($L$3-$K$3)</f>
        <v>0</v>
      </c>
      <c r="C20" s="1">
        <f>('DATI '!C19-$K$4)/($L$4-$K$4)</f>
        <v>0</v>
      </c>
      <c r="D20" s="1">
        <f>('DATI '!D19-$K$5)/($L$5-$K$5)</f>
        <v>0.370262390670554</v>
      </c>
      <c r="E20" s="1">
        <f>1-(('DATI '!E19-$K$6)/($L$6-$K$6))</f>
        <v>0.55999999999999994</v>
      </c>
      <c r="F20" s="1">
        <f>1-(('DATI '!G19-$K$7)/($L$7-$K$7))</f>
        <v>0.30000000000000004</v>
      </c>
      <c r="G20" s="1">
        <f>1-(('DATI '!F19-$K$8)/($L$8-$K$8))</f>
        <v>0.72</v>
      </c>
      <c r="H20" s="1">
        <f>1-(('DATI '!H19-$K$9)/($L$9-$K$9))</f>
        <v>0.75</v>
      </c>
    </row>
    <row r="21" spans="1:8" x14ac:dyDescent="0.3">
      <c r="A21" s="6">
        <v>22</v>
      </c>
      <c r="B21" s="1">
        <f>('DATI '!B20-$K$3)/($L$3-$K$3)</f>
        <v>0.21868536032299093</v>
      </c>
      <c r="C21" s="1">
        <f>('DATI '!C20-$K$4)/($L$4-$K$4)</f>
        <v>0.21865889212827988</v>
      </c>
      <c r="D21" s="1">
        <f>('DATI '!D20-$K$5)/($L$5-$K$5)</f>
        <v>0.30612244897959184</v>
      </c>
      <c r="E21" s="1">
        <f>1-(('DATI '!E20-$K$6)/($L$6-$K$6))</f>
        <v>0.67999999999999994</v>
      </c>
      <c r="F21" s="1">
        <f>1-(('DATI '!G20-$K$7)/($L$7-$K$7))</f>
        <v>0.60000000000000009</v>
      </c>
      <c r="G21" s="1">
        <f>1-(('DATI '!F20-$K$8)/($L$8-$K$8))</f>
        <v>0.72</v>
      </c>
      <c r="H21" s="1">
        <f>1-(('DATI '!H20-$K$9)/($L$9-$K$9))</f>
        <v>0.64999999999999991</v>
      </c>
    </row>
    <row r="22" spans="1:8" x14ac:dyDescent="0.3">
      <c r="A22" s="9">
        <v>23.1</v>
      </c>
      <c r="B22" s="1">
        <f>('DATI '!B21-$K$3)/($L$3-$K$3)</f>
        <v>0.33637281470853925</v>
      </c>
      <c r="C22" s="1">
        <f>('DATI '!C21-$K$4)/($L$4-$K$4)</f>
        <v>0.30612244897959184</v>
      </c>
      <c r="D22" s="1">
        <f>('DATI '!D21-$K$5)/($L$5-$K$5)</f>
        <v>0.27696793002915454</v>
      </c>
      <c r="E22" s="1">
        <f>1-(('DATI '!E21-$K$6)/($L$6-$K$6))</f>
        <v>0.64</v>
      </c>
      <c r="F22" s="1">
        <f>1-(('DATI '!G21-$K$7)/($L$7-$K$7))</f>
        <v>0.19999999999999996</v>
      </c>
      <c r="G22" s="1">
        <f>1-(('DATI '!F21-$K$8)/($L$8-$K$8))</f>
        <v>0.4</v>
      </c>
      <c r="H22" s="1">
        <f>1-(('DATI '!H21-$K$9)/($L$9-$K$9))</f>
        <v>0.5</v>
      </c>
    </row>
    <row r="23" spans="1:8" x14ac:dyDescent="0.3">
      <c r="A23" s="9">
        <v>23.2</v>
      </c>
      <c r="B23" s="1">
        <f>('DATI '!B22-$K$3)/($L$3-$K$3)</f>
        <v>0.27612134284608147</v>
      </c>
      <c r="C23" s="1">
        <f>('DATI '!C22-$K$4)/($L$4-$K$4)</f>
        <v>0.27696793002915454</v>
      </c>
      <c r="D23" s="1">
        <f>('DATI '!D22-$K$5)/($L$5-$K$5)</f>
        <v>0.30612244897959184</v>
      </c>
      <c r="E23" s="1">
        <f>1-(('DATI '!E22-$K$6)/($L$6-$K$6))</f>
        <v>0.64</v>
      </c>
      <c r="F23" s="1">
        <f>1-(('DATI '!G22-$K$7)/($L$7-$K$7))</f>
        <v>0.5</v>
      </c>
      <c r="G23" s="1">
        <f>1-(('DATI '!F22-$K$8)/($L$8-$K$8))</f>
        <v>0.4</v>
      </c>
      <c r="H23" s="1">
        <f>1-(('DATI '!H22-$K$9)/($L$9-$K$9))</f>
        <v>0.19999999999999996</v>
      </c>
    </row>
    <row r="24" spans="1:8" x14ac:dyDescent="0.3">
      <c r="A24" s="6">
        <v>24</v>
      </c>
      <c r="B24" s="1">
        <f>('DATI '!B23-$K$3)/($L$3-$K$3)</f>
        <v>0.20980889029669511</v>
      </c>
      <c r="C24" s="1">
        <f>('DATI '!C23-$K$4)/($L$4-$K$4)</f>
        <v>0.16034985422740525</v>
      </c>
      <c r="D24" s="1">
        <f>('DATI '!D23-$K$5)/($L$5-$K$5)</f>
        <v>0.23615160349854233</v>
      </c>
      <c r="E24" s="1">
        <f>1-(('DATI '!E23-$K$6)/($L$6-$K$6))</f>
        <v>0.52</v>
      </c>
      <c r="F24" s="1">
        <f>1-(('DATI '!G23-$K$7)/($L$7-$K$7))</f>
        <v>0.9</v>
      </c>
      <c r="G24" s="1">
        <f>1-(('DATI '!F23-$K$8)/($L$8-$K$8))</f>
        <v>1</v>
      </c>
      <c r="H24" s="1">
        <f>1-(('DATI '!H23-$K$9)/($L$9-$K$9))</f>
        <v>0.44999999999999996</v>
      </c>
    </row>
    <row r="25" spans="1:8" x14ac:dyDescent="0.3">
      <c r="A25" s="6">
        <v>25</v>
      </c>
      <c r="B25" s="1">
        <f>('DATI '!B24-$K$3)/($L$3-$K$3)</f>
        <v>0.21868536032299093</v>
      </c>
      <c r="C25" s="1">
        <f>('DATI '!C24-$K$4)/($L$4-$K$4)</f>
        <v>0.21865889212827988</v>
      </c>
      <c r="D25" s="1">
        <f>('DATI '!D24-$K$5)/($L$5-$K$5)</f>
        <v>0.30612244897959184</v>
      </c>
      <c r="E25" s="1">
        <f>1-(('DATI '!E24-$K$6)/($L$6-$K$6))</f>
        <v>0.67999999999999994</v>
      </c>
      <c r="F25" s="1">
        <f>1-(('DATI '!G24-$K$7)/($L$7-$K$7))</f>
        <v>0.64999999999999991</v>
      </c>
      <c r="G25" s="1">
        <f>1-(('DATI '!F24-$K$8)/($L$8-$K$8))</f>
        <v>0.72</v>
      </c>
      <c r="H25" s="1">
        <f>1-(('DATI '!H24-$K$9)/($L$9-$K$9))</f>
        <v>0.5</v>
      </c>
    </row>
    <row r="26" spans="1:8" x14ac:dyDescent="0.3">
      <c r="A26" s="6">
        <v>26</v>
      </c>
      <c r="B26" s="1">
        <f>('DATI '!B25-$K$3)/($L$3-$K$3)</f>
        <v>0.5259678668215253</v>
      </c>
      <c r="C26" s="1">
        <f>('DATI '!C25-$K$4)/($L$4-$K$4)</f>
        <v>0.29446064139941697</v>
      </c>
      <c r="D26" s="1">
        <f>('DATI '!D25-$K$5)/($L$5-$K$5)</f>
        <v>0.16618075801749274</v>
      </c>
      <c r="E26" s="1">
        <f>1-(('DATI '!E25-$K$6)/($L$6-$K$6))</f>
        <v>0.92</v>
      </c>
      <c r="F26" s="1">
        <f>1-(('DATI '!G25-$K$7)/($L$7-$K$7))</f>
        <v>0.35000000000000009</v>
      </c>
      <c r="G26" s="1">
        <f>1-(('DATI '!F25-$K$8)/($L$8-$K$8))</f>
        <v>0.55999999999999994</v>
      </c>
      <c r="H26" s="1">
        <f>1-(('DATI '!H25-$K$9)/($L$9-$K$9))</f>
        <v>0.44999999999999996</v>
      </c>
    </row>
    <row r="27" spans="1:8" x14ac:dyDescent="0.3">
      <c r="A27" s="6">
        <v>28</v>
      </c>
      <c r="B27" s="1">
        <f>('DATI '!B26-$K$3)/($L$3-$K$3)</f>
        <v>0.46283866848693545</v>
      </c>
      <c r="C27" s="1">
        <f>('DATI '!C26-$K$4)/($L$4-$K$4)</f>
        <v>0.47521865889212833</v>
      </c>
      <c r="D27" s="1">
        <f>('DATI '!D26-$K$5)/($L$5-$K$5)</f>
        <v>0.31195335276967934</v>
      </c>
      <c r="E27" s="1">
        <f>1-(('DATI '!E26-$K$6)/($L$6-$K$6))</f>
        <v>0.64</v>
      </c>
      <c r="F27" s="1">
        <f>1-(('DATI '!G26-$K$7)/($L$7-$K$7))</f>
        <v>0.44999999999999996</v>
      </c>
      <c r="G27" s="1">
        <f>1-(('DATI '!F26-$K$8)/($L$8-$K$8))</f>
        <v>0.6</v>
      </c>
      <c r="H27" s="1">
        <f>1-(('DATI '!H26-$K$9)/($L$9-$K$9))</f>
        <v>0.35000000000000009</v>
      </c>
    </row>
    <row r="28" spans="1:8" x14ac:dyDescent="0.3">
      <c r="A28" s="6">
        <v>29</v>
      </c>
      <c r="B28" s="1">
        <f>('DATI '!B27-$K$3)/($L$3-$K$3)</f>
        <v>0.31068736141906866</v>
      </c>
      <c r="C28" s="1">
        <f>('DATI '!C27-$K$4)/($L$4-$K$4)</f>
        <v>0.30612244897959184</v>
      </c>
      <c r="D28" s="1">
        <f>('DATI '!D27-$K$5)/($L$5-$K$5)</f>
        <v>0.30029154518950441</v>
      </c>
      <c r="E28" s="1">
        <f>1-(('DATI '!E27-$K$6)/($L$6-$K$6))</f>
        <v>0.44000000000000006</v>
      </c>
      <c r="F28" s="1">
        <f>1-(('DATI '!G27-$K$7)/($L$7-$K$7))</f>
        <v>0.35000000000000009</v>
      </c>
      <c r="G28" s="1">
        <f>1-(('DATI '!F27-$K$8)/($L$8-$K$8))</f>
        <v>0.6</v>
      </c>
      <c r="H28" s="1">
        <f>1-(('DATI '!H27-$K$9)/($L$9-$K$9))</f>
        <v>0.5</v>
      </c>
    </row>
    <row r="29" spans="1:8" x14ac:dyDescent="0.3">
      <c r="A29" s="9">
        <v>30.1</v>
      </c>
      <c r="B29" s="1">
        <f>('DATI '!B28-$K$3)/($L$3-$K$3)</f>
        <v>8.4941572447794433E-2</v>
      </c>
      <c r="C29" s="1">
        <f>('DATI '!C28-$K$4)/($L$4-$K$4)</f>
        <v>0.16034985422740525</v>
      </c>
      <c r="D29" s="1">
        <f>('DATI '!D28-$K$5)/($L$5-$K$5)</f>
        <v>0.55102040816326536</v>
      </c>
      <c r="E29" s="1">
        <f>1-(('DATI '!E28-$K$6)/($L$6-$K$6))</f>
        <v>0.67999999999999994</v>
      </c>
      <c r="F29" s="1">
        <f>1-(('DATI '!G28-$K$7)/($L$7-$K$7))</f>
        <v>0.5</v>
      </c>
      <c r="G29" s="1">
        <f>1-(('DATI '!F28-$K$8)/($L$8-$K$8))</f>
        <v>0.48</v>
      </c>
      <c r="H29" s="1">
        <f>1-(('DATI '!H28-$K$9)/($L$9-$K$9))</f>
        <v>0.39999999999999991</v>
      </c>
    </row>
    <row r="30" spans="1:8" x14ac:dyDescent="0.3">
      <c r="A30" s="9">
        <v>30.2</v>
      </c>
      <c r="B30" s="1">
        <f>('DATI '!B29-$K$3)/($L$3-$K$3)</f>
        <v>1</v>
      </c>
      <c r="C30" s="1">
        <f>('DATI '!C29-$K$4)/($L$4-$K$4)</f>
        <v>0.55102040816326536</v>
      </c>
      <c r="D30" s="1">
        <f>('DATI '!D29-$K$5)/($L$5-$K$5)</f>
        <v>0.16034985422740525</v>
      </c>
      <c r="E30" s="1">
        <f>1-(('DATI '!E29-$K$6)/($L$6-$K$6))</f>
        <v>0.55999999999999994</v>
      </c>
      <c r="F30" s="1">
        <f>1-(('DATI '!G29-$K$7)/($L$7-$K$7))</f>
        <v>0.55000000000000004</v>
      </c>
      <c r="G30" s="1">
        <f>1-(('DATI '!F29-$K$8)/($L$8-$K$8))</f>
        <v>0.64</v>
      </c>
      <c r="H30" s="1">
        <f>1-(('DATI '!H29-$K$9)/($L$9-$K$9))</f>
        <v>0.30000000000000004</v>
      </c>
    </row>
    <row r="31" spans="1:8" x14ac:dyDescent="0.3">
      <c r="A31" s="6">
        <v>31</v>
      </c>
      <c r="B31" s="1">
        <f>('DATI '!B30-$K$3)/($L$3-$K$3)</f>
        <v>0.41540360046457597</v>
      </c>
      <c r="C31" s="1">
        <f>('DATI '!C30-$K$4)/($L$4-$K$4)</f>
        <v>0.23032069970845481</v>
      </c>
      <c r="D31" s="1">
        <f>('DATI '!D30-$K$5)/($L$5-$K$5)</f>
        <v>0.16618075801749274</v>
      </c>
      <c r="E31" s="1">
        <f>1-(('DATI '!E30-$K$6)/($L$6-$K$6))</f>
        <v>0.92</v>
      </c>
      <c r="F31" s="1">
        <f>1-(('DATI '!G30-$K$7)/($L$7-$K$7))</f>
        <v>0.44999999999999996</v>
      </c>
      <c r="G31" s="1">
        <f>1-(('DATI '!F30-$K$8)/($L$8-$K$8))</f>
        <v>0.55999999999999994</v>
      </c>
      <c r="H31" s="1">
        <f>1-(('DATI '!H30-$K$9)/($L$9-$K$9))</f>
        <v>0.44999999999999996</v>
      </c>
    </row>
    <row r="32" spans="1:8" x14ac:dyDescent="0.3">
      <c r="A32" s="6">
        <v>32</v>
      </c>
      <c r="B32" s="1">
        <f>('DATI '!B31-$K$3)/($L$3-$K$3)</f>
        <v>0.15863865132157812</v>
      </c>
      <c r="C32" s="1">
        <f>('DATI '!C31-$K$4)/($L$4-$K$4)</f>
        <v>0.15451895043731778</v>
      </c>
      <c r="D32" s="1">
        <f>('DATI '!D31-$K$5)/($L$5-$K$5)</f>
        <v>0.30029154518950441</v>
      </c>
      <c r="E32" s="1">
        <f>1-(('DATI '!E31-$K$6)/($L$6-$K$6))</f>
        <v>0.44000000000000006</v>
      </c>
      <c r="F32" s="1">
        <f>1-(('DATI '!G31-$K$7)/($L$7-$K$7))</f>
        <v>0.5</v>
      </c>
      <c r="G32" s="1">
        <f>1-(('DATI '!F31-$K$8)/($L$8-$K$8))</f>
        <v>0.6</v>
      </c>
      <c r="H32" s="1">
        <f>1-(('DATI '!H31-$K$9)/($L$9-$K$9))</f>
        <v>0.95</v>
      </c>
    </row>
  </sheetData>
  <mergeCells count="1">
    <mergeCell ref="M2:M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8"/>
  <sheetViews>
    <sheetView workbookViewId="0">
      <selection activeCell="Q5" sqref="Q5"/>
    </sheetView>
  </sheetViews>
  <sheetFormatPr defaultRowHeight="14.4" x14ac:dyDescent="0.3"/>
  <cols>
    <col min="5" max="5" width="12.6640625" bestFit="1" customWidth="1"/>
  </cols>
  <sheetData>
    <row r="1" spans="1:13" ht="30.75" customHeight="1" x14ac:dyDescent="0.3">
      <c r="A1" s="6" t="s">
        <v>7</v>
      </c>
      <c r="B1" s="6" t="s">
        <v>8</v>
      </c>
      <c r="C1" s="6" t="s">
        <v>9</v>
      </c>
      <c r="E1" s="7" t="s">
        <v>16</v>
      </c>
      <c r="F1" s="7"/>
      <c r="G1" s="7"/>
      <c r="I1" s="7"/>
      <c r="J1" s="7"/>
      <c r="K1" s="7"/>
    </row>
    <row r="2" spans="1:13" ht="15" customHeight="1" x14ac:dyDescent="0.3">
      <c r="A2" s="13" t="s">
        <v>17</v>
      </c>
      <c r="B2" s="10">
        <f>1/7</f>
        <v>0.14285714285714285</v>
      </c>
      <c r="C2" s="11">
        <v>0.25</v>
      </c>
      <c r="E2" s="4" t="s">
        <v>6</v>
      </c>
      <c r="F2" s="23" t="s">
        <v>45</v>
      </c>
      <c r="G2" s="23"/>
      <c r="H2" s="23"/>
      <c r="I2" s="23"/>
      <c r="J2" s="23"/>
      <c r="K2" s="23"/>
      <c r="L2" s="23"/>
      <c r="M2" s="23"/>
    </row>
    <row r="3" spans="1:13" x14ac:dyDescent="0.3">
      <c r="A3" s="13" t="s">
        <v>18</v>
      </c>
      <c r="B3" s="10">
        <f>1/7</f>
        <v>0.14285714285714285</v>
      </c>
      <c r="C3" s="11">
        <v>0.15</v>
      </c>
      <c r="E3" s="4" t="s">
        <v>0</v>
      </c>
      <c r="F3" s="23"/>
      <c r="G3" s="23"/>
      <c r="H3" s="23"/>
      <c r="I3" s="23"/>
      <c r="J3" s="23"/>
      <c r="K3" s="23"/>
      <c r="L3" s="23"/>
      <c r="M3" s="23"/>
    </row>
    <row r="4" spans="1:13" x14ac:dyDescent="0.3">
      <c r="A4" s="13" t="s">
        <v>19</v>
      </c>
      <c r="B4" s="10">
        <f>1/7</f>
        <v>0.14285714285714285</v>
      </c>
      <c r="C4" s="11">
        <f>0.4/3</f>
        <v>0.13333333333333333</v>
      </c>
      <c r="E4" s="4" t="s">
        <v>1</v>
      </c>
      <c r="F4" s="23"/>
      <c r="G4" s="23"/>
      <c r="H4" s="23"/>
      <c r="I4" s="23"/>
      <c r="J4" s="23"/>
      <c r="K4" s="23"/>
      <c r="L4" s="23"/>
      <c r="M4" s="23"/>
    </row>
    <row r="5" spans="1:13" x14ac:dyDescent="0.3">
      <c r="A5" s="13" t="s">
        <v>20</v>
      </c>
      <c r="B5" s="10">
        <f t="shared" ref="B5:B8" si="0">1/7</f>
        <v>0.14285714285714285</v>
      </c>
      <c r="C5" s="11">
        <v>0.15</v>
      </c>
      <c r="E5" s="4" t="s">
        <v>2</v>
      </c>
      <c r="F5" s="23"/>
      <c r="G5" s="23"/>
      <c r="H5" s="23"/>
      <c r="I5" s="23"/>
      <c r="J5" s="23"/>
      <c r="K5" s="23"/>
      <c r="L5" s="23"/>
      <c r="M5" s="23"/>
    </row>
    <row r="6" spans="1:13" x14ac:dyDescent="0.3">
      <c r="A6" s="13" t="s">
        <v>21</v>
      </c>
      <c r="B6" s="10">
        <f t="shared" si="0"/>
        <v>0.14285714285714285</v>
      </c>
      <c r="C6" s="11">
        <f>0.4/3</f>
        <v>0.13333333333333333</v>
      </c>
      <c r="E6" s="4" t="s">
        <v>4</v>
      </c>
      <c r="F6" s="23"/>
      <c r="G6" s="23"/>
      <c r="H6" s="23"/>
      <c r="I6" s="23"/>
      <c r="J6" s="23"/>
      <c r="K6" s="23"/>
      <c r="L6" s="23"/>
      <c r="M6" s="23"/>
    </row>
    <row r="7" spans="1:13" x14ac:dyDescent="0.3">
      <c r="A7" s="13" t="s">
        <v>22</v>
      </c>
      <c r="B7" s="10">
        <f t="shared" si="0"/>
        <v>0.14285714285714285</v>
      </c>
      <c r="C7" s="11">
        <v>0.05</v>
      </c>
      <c r="E7" s="4" t="s">
        <v>3</v>
      </c>
      <c r="F7" s="23"/>
      <c r="G7" s="23"/>
      <c r="H7" s="23"/>
      <c r="I7" s="23"/>
      <c r="J7" s="23"/>
      <c r="K7" s="23"/>
      <c r="L7" s="23"/>
      <c r="M7" s="23"/>
    </row>
    <row r="8" spans="1:13" x14ac:dyDescent="0.3">
      <c r="A8" s="13" t="s">
        <v>23</v>
      </c>
      <c r="B8" s="10">
        <f t="shared" si="0"/>
        <v>0.14285714285714285</v>
      </c>
      <c r="C8" s="11">
        <f>0.4/3</f>
        <v>0.13333333333333333</v>
      </c>
      <c r="E8" s="4" t="s">
        <v>5</v>
      </c>
      <c r="F8" s="23"/>
      <c r="G8" s="23"/>
      <c r="H8" s="23"/>
      <c r="I8" s="23"/>
      <c r="J8" s="23"/>
      <c r="K8" s="23"/>
      <c r="L8" s="23"/>
      <c r="M8" s="23"/>
    </row>
  </sheetData>
  <mergeCells count="1">
    <mergeCell ref="F2:M8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X32"/>
  <sheetViews>
    <sheetView tabSelected="1" zoomScaleNormal="100" workbookViewId="0">
      <selection activeCell="A2" sqref="A2"/>
    </sheetView>
  </sheetViews>
  <sheetFormatPr defaultRowHeight="14.4" x14ac:dyDescent="0.3"/>
  <cols>
    <col min="1" max="1" width="7" bestFit="1" customWidth="1"/>
    <col min="2" max="2" width="15.109375" bestFit="1" customWidth="1"/>
    <col min="9" max="9" width="29.33203125" bestFit="1" customWidth="1"/>
    <col min="10" max="10" width="10.88671875" customWidth="1"/>
    <col min="11" max="11" width="13" bestFit="1" customWidth="1"/>
    <col min="12" max="13" width="12.88671875" bestFit="1" customWidth="1"/>
    <col min="14" max="14" width="11.109375" customWidth="1"/>
    <col min="15" max="15" width="11.6640625" customWidth="1"/>
    <col min="16" max="16" width="10.5546875" customWidth="1"/>
    <col min="17" max="17" width="10.88671875" bestFit="1" customWidth="1"/>
    <col min="18" max="18" width="9.109375" style="21"/>
    <col min="21" max="21" width="19.5546875" bestFit="1" customWidth="1"/>
    <col min="23" max="23" width="26.33203125" bestFit="1" customWidth="1"/>
    <col min="24" max="24" width="21.44140625" bestFit="1" customWidth="1"/>
  </cols>
  <sheetData>
    <row r="1" spans="1:24" ht="23.4" x14ac:dyDescent="0.45">
      <c r="B1" s="24" t="s">
        <v>48</v>
      </c>
      <c r="C1" s="24"/>
      <c r="D1" s="24"/>
      <c r="E1" s="24"/>
      <c r="F1" s="24"/>
      <c r="G1" s="24"/>
      <c r="H1" s="24"/>
      <c r="I1" s="24"/>
      <c r="N1" s="3" t="s">
        <v>46</v>
      </c>
      <c r="U1" s="3" t="s">
        <v>47</v>
      </c>
      <c r="W1" s="25" t="s">
        <v>35</v>
      </c>
      <c r="X1" s="25"/>
    </row>
    <row r="2" spans="1:24" ht="23.4" x14ac:dyDescent="0.45">
      <c r="A2" s="4" t="s">
        <v>36</v>
      </c>
      <c r="B2" s="4" t="s">
        <v>6</v>
      </c>
      <c r="C2" s="4" t="s">
        <v>0</v>
      </c>
      <c r="D2" s="4" t="s">
        <v>1</v>
      </c>
      <c r="E2" s="4" t="s">
        <v>2</v>
      </c>
      <c r="F2" s="4" t="s">
        <v>4</v>
      </c>
      <c r="G2" s="4" t="s">
        <v>3</v>
      </c>
      <c r="H2" s="4" t="s">
        <v>5</v>
      </c>
      <c r="I2" s="3" t="s">
        <v>46</v>
      </c>
      <c r="K2" s="3" t="s">
        <v>50</v>
      </c>
      <c r="M2" s="3" t="s">
        <v>31</v>
      </c>
      <c r="N2" s="1">
        <v>0.27254635381763304</v>
      </c>
      <c r="T2" s="3" t="s">
        <v>31</v>
      </c>
      <c r="U2" s="1">
        <v>0.29930401114999</v>
      </c>
      <c r="W2" s="3" t="s">
        <v>49</v>
      </c>
      <c r="X2" s="3" t="s">
        <v>51</v>
      </c>
    </row>
    <row r="3" spans="1:24" ht="23.4" x14ac:dyDescent="0.45">
      <c r="A3" s="9">
        <v>1.1000000000000001</v>
      </c>
      <c r="B3" s="1">
        <f>'PRIMA ELABORAZIONE'!B3</f>
        <v>0.70019034714156658</v>
      </c>
      <c r="C3" s="1">
        <f>'PRIMA ELABORAZIONE'!C3</f>
        <v>0.60349854227405253</v>
      </c>
      <c r="D3" s="1">
        <f>'PRIMA ELABORAZIONE'!D3</f>
        <v>0.25947521865889217</v>
      </c>
      <c r="E3" s="1">
        <f>'PRIMA ELABORAZIONE'!E3</f>
        <v>0.52</v>
      </c>
      <c r="F3" s="1">
        <f>'PRIMA ELABORAZIONE'!F3</f>
        <v>0.35000000000000009</v>
      </c>
      <c r="G3" s="1">
        <f>'PRIMA ELABORAZIONE'!G3</f>
        <v>0.67999999999999994</v>
      </c>
      <c r="H3" s="1">
        <f>'PRIMA ELABORAZIONE'!H3</f>
        <v>0.55000000000000004</v>
      </c>
      <c r="I3" s="12">
        <f>(B3*PESI!$C$2)+C3*PESI!$C$3+D3*PESI!$C$4+E3*PESI!$C$5+F3*PESI!$C$6+G3*PESI!$C$7+H3*PESI!$C$8</f>
        <v>0.53216906394768515</v>
      </c>
      <c r="K3" s="20">
        <f t="shared" ref="K3:K32" si="0">(I3-$N$2)/($N$3-$N$2)</f>
        <v>0.55588628523098071</v>
      </c>
      <c r="M3" s="3" t="s">
        <v>32</v>
      </c>
      <c r="N3" s="1">
        <v>0.73958919518252519</v>
      </c>
      <c r="T3" s="3" t="s">
        <v>32</v>
      </c>
      <c r="U3" s="1">
        <v>0.67868070628505806</v>
      </c>
      <c r="W3" s="12">
        <f>(B3*PESI!$B$2)+C3*PESI!$B$3+D3*PESI!$B$4+E3*PESI!$B$5+F3*PESI!$B$6+G3*PESI!$B$7+H3*PESI!$B$8</f>
        <v>0.52330915829635871</v>
      </c>
      <c r="X3" s="1">
        <f t="shared" ref="X3:X32" si="1">(W3-$U$2)/($U$3-$U$2)</f>
        <v>0.59045573968800846</v>
      </c>
    </row>
    <row r="4" spans="1:24" ht="18" x14ac:dyDescent="0.35">
      <c r="A4" s="9">
        <v>1.2</v>
      </c>
      <c r="B4" s="1">
        <f>'PRIMA ELABORAZIONE'!B4</f>
        <v>0.12748560863445749</v>
      </c>
      <c r="C4" s="1">
        <f>'PRIMA ELABORAZIONE'!C4</f>
        <v>0.25947521865889217</v>
      </c>
      <c r="D4" s="1">
        <f>'PRIMA ELABORAZIONE'!D4</f>
        <v>0.60349854227405253</v>
      </c>
      <c r="E4" s="1">
        <f>'PRIMA ELABORAZIONE'!E4</f>
        <v>0.55999999999999994</v>
      </c>
      <c r="F4" s="1">
        <f>'PRIMA ELABORAZIONE'!F4</f>
        <v>0.5</v>
      </c>
      <c r="G4" s="1">
        <f>'PRIMA ELABORAZIONE'!G4</f>
        <v>0.96</v>
      </c>
      <c r="H4" s="1">
        <f>'PRIMA ELABORAZIONE'!H4</f>
        <v>0.25</v>
      </c>
      <c r="I4" s="12">
        <f>(B4*PESI!$C$2)+C4*PESI!$C$3+D4*PESI!$C$4+E4*PESI!$C$5+F4*PESI!$C$6+G4*PESI!$C$7+H4*PESI!$C$8</f>
        <v>0.38325915726065518</v>
      </c>
      <c r="K4" s="20">
        <f t="shared" si="0"/>
        <v>0.23705063783757735</v>
      </c>
      <c r="N4" s="17"/>
      <c r="W4" s="12">
        <f>(B4*PESI!$B$2)+C4*PESI!$B$3+D4*PESI!$B$4+E4*PESI!$B$5+F4*PESI!$B$6+G4*PESI!$B$7+H4*PESI!$B$8</f>
        <v>0.46577990993820029</v>
      </c>
      <c r="X4" s="1">
        <f t="shared" si="1"/>
        <v>0.43881424695562943</v>
      </c>
    </row>
    <row r="5" spans="1:24" ht="18" x14ac:dyDescent="0.35">
      <c r="A5" s="6">
        <v>3</v>
      </c>
      <c r="B5" s="1">
        <f>'PRIMA ELABORAZIONE'!B5</f>
        <v>0.2732024650457277</v>
      </c>
      <c r="C5" s="1">
        <f>'PRIMA ELABORAZIONE'!C5</f>
        <v>0.30029154518950441</v>
      </c>
      <c r="D5" s="1">
        <f>'PRIMA ELABORAZIONE'!D5</f>
        <v>0.3352769679300292</v>
      </c>
      <c r="E5" s="1">
        <f>'PRIMA ELABORAZIONE'!E5</f>
        <v>0.52</v>
      </c>
      <c r="F5" s="1">
        <f>'PRIMA ELABORAZIONE'!F5</f>
        <v>0.85000000000000009</v>
      </c>
      <c r="G5" s="1">
        <f>'PRIMA ELABORAZIONE'!G5</f>
        <v>0.67999999999999994</v>
      </c>
      <c r="H5" s="1">
        <f>'PRIMA ELABORAZIONE'!H5</f>
        <v>0.9</v>
      </c>
      <c r="I5" s="12">
        <f>(B5*PESI!$C$2)+C5*PESI!$C$3+D5*PESI!$C$4+E5*PESI!$C$5+F5*PESI!$C$6+G5*PESI!$C$7+H5*PESI!$C$8</f>
        <v>0.50338127709719482</v>
      </c>
      <c r="K5" s="20">
        <f t="shared" si="0"/>
        <v>0.49424785658841652</v>
      </c>
      <c r="N5" s="17"/>
      <c r="W5" s="12">
        <f>(B5*PESI!$B$2)+C5*PESI!$B$3+D5*PESI!$B$4+E5*PESI!$B$5+F5*PESI!$B$6+G5*PESI!$B$7+H5*PESI!$B$8</f>
        <v>0.55125299688075158</v>
      </c>
      <c r="X5" s="1">
        <f t="shared" si="1"/>
        <v>0.66411297520808743</v>
      </c>
    </row>
    <row r="6" spans="1:24" ht="18" x14ac:dyDescent="0.35">
      <c r="A6" s="6">
        <v>4</v>
      </c>
      <c r="B6" s="1">
        <f>'PRIMA ELABORAZIONE'!B6</f>
        <v>0.1669929760522095</v>
      </c>
      <c r="C6" s="1">
        <f>'PRIMA ELABORAZIONE'!C6</f>
        <v>0.18950437317784258</v>
      </c>
      <c r="D6" s="1">
        <f>'PRIMA ELABORAZIONE'!D6</f>
        <v>0.34693877551020413</v>
      </c>
      <c r="E6" s="1">
        <f>'PRIMA ELABORAZIONE'!E6</f>
        <v>0.52</v>
      </c>
      <c r="F6" s="1">
        <f>'PRIMA ELABORAZIONE'!F6</f>
        <v>0.9</v>
      </c>
      <c r="G6" s="1">
        <f>'PRIMA ELABORAZIONE'!G6</f>
        <v>0.67999999999999994</v>
      </c>
      <c r="H6" s="1">
        <f>'PRIMA ELABORAZIONE'!H6</f>
        <v>0.9</v>
      </c>
      <c r="I6" s="12">
        <f>(B6*PESI!$C$2)+C6*PESI!$C$3+D6*PESI!$C$4+E6*PESI!$C$5+F6*PESI!$C$6+G6*PESI!$C$7+H6*PESI!$C$8</f>
        <v>0.46843240339108927</v>
      </c>
      <c r="K6" s="20">
        <f t="shared" si="0"/>
        <v>0.41941773264524568</v>
      </c>
      <c r="N6" s="17"/>
      <c r="W6" s="12">
        <f>(B6*PESI!$B$2)+C6*PESI!$B$3+D6*PESI!$B$4+E6*PESI!$B$5+F6*PESI!$B$6+G6*PESI!$B$7+H6*PESI!$B$8</f>
        <v>0.52906230353432226</v>
      </c>
      <c r="X6" s="1">
        <f t="shared" si="1"/>
        <v>0.60562046991983065</v>
      </c>
    </row>
    <row r="7" spans="1:24" ht="18" x14ac:dyDescent="0.35">
      <c r="A7" s="6">
        <v>6</v>
      </c>
      <c r="B7" s="1">
        <f>'PRIMA ELABORAZIONE'!B7</f>
        <v>0.17279703323349019</v>
      </c>
      <c r="C7" s="1">
        <f>'PRIMA ELABORAZIONE'!C7</f>
        <v>0.30612244897959184</v>
      </c>
      <c r="D7" s="1">
        <f>'PRIMA ELABORAZIONE'!D7</f>
        <v>0.53352769679300294</v>
      </c>
      <c r="E7" s="1">
        <f>'PRIMA ELABORAZIONE'!E7</f>
        <v>0.52</v>
      </c>
      <c r="F7" s="1">
        <f>'PRIMA ELABORAZIONE'!F7</f>
        <v>0.5</v>
      </c>
      <c r="G7" s="1">
        <f>'PRIMA ELABORAZIONE'!G7</f>
        <v>0.4</v>
      </c>
      <c r="H7" s="1">
        <f>'PRIMA ELABORAZIONE'!H7</f>
        <v>0.19999999999999996</v>
      </c>
      <c r="I7" s="12">
        <f>(B7*PESI!$C$2)+C7*PESI!$C$3+D7*PESI!$C$4+E7*PESI!$C$5+F7*PESI!$C$6+G7*PESI!$C$7+H7*PESI!$C$8</f>
        <v>0.35158798522771173</v>
      </c>
      <c r="K7" s="20">
        <f t="shared" si="0"/>
        <v>0.16923850321543607</v>
      </c>
      <c r="N7" s="17"/>
      <c r="W7" s="12">
        <f>(B7*PESI!$B$2)+C7*PESI!$B$3+D7*PESI!$B$4+E7*PESI!$B$5+F7*PESI!$B$6+G7*PESI!$B$7+H7*PESI!$B$8</f>
        <v>0.37606388271515501</v>
      </c>
      <c r="X7" s="1">
        <f t="shared" si="1"/>
        <v>0.2023315415772613</v>
      </c>
    </row>
    <row r="8" spans="1:24" ht="18" x14ac:dyDescent="0.35">
      <c r="A8" s="6">
        <v>7</v>
      </c>
      <c r="B8" s="1">
        <f>'PRIMA ELABORAZIONE'!B8</f>
        <v>0.7897018970189702</v>
      </c>
      <c r="C8" s="1">
        <f>'PRIMA ELABORAZIONE'!C8</f>
        <v>0.95918367346938782</v>
      </c>
      <c r="D8" s="1">
        <f>'PRIMA ELABORAZIONE'!D8</f>
        <v>0.370262390670554</v>
      </c>
      <c r="E8" s="1">
        <f>'PRIMA ELABORAZIONE'!E8</f>
        <v>0.52</v>
      </c>
      <c r="F8" s="1">
        <f>'PRIMA ELABORAZIONE'!F8</f>
        <v>0.19999999999999996</v>
      </c>
      <c r="G8" s="1">
        <f>'PRIMA ELABORAZIONE'!G8</f>
        <v>0.55999999999999994</v>
      </c>
      <c r="H8" s="1">
        <f>'PRIMA ELABORAZIONE'!H8</f>
        <v>0.55000000000000004</v>
      </c>
      <c r="I8" s="12">
        <f>(B8*PESI!$C$2)+C8*PESI!$C$3+D8*PESI!$C$4+E8*PESI!$C$5+F8*PESI!$C$6+G8*PESI!$C$7+H8*PESI!$C$8</f>
        <v>0.59667134403122468</v>
      </c>
      <c r="K8" s="20">
        <f t="shared" si="0"/>
        <v>0.69399412967419538</v>
      </c>
      <c r="N8" s="17"/>
      <c r="W8" s="12">
        <f>(B8*PESI!$B$2)+C8*PESI!$B$3+D8*PESI!$B$4+E8*PESI!$B$5+F8*PESI!$B$6+G8*PESI!$B$7+H8*PESI!$B$8</f>
        <v>0.56416399445127308</v>
      </c>
      <c r="X8" s="1">
        <f t="shared" si="1"/>
        <v>0.69814510669134799</v>
      </c>
    </row>
    <row r="9" spans="1:24" ht="18" x14ac:dyDescent="0.35">
      <c r="A9" s="6">
        <v>8</v>
      </c>
      <c r="B9" s="1">
        <f>'PRIMA ELABORAZIONE'!B9</f>
        <v>0.32848944455831108</v>
      </c>
      <c r="C9" s="1">
        <f>'PRIMA ELABORAZIONE'!C9</f>
        <v>0.40524781341107874</v>
      </c>
      <c r="D9" s="1">
        <f>'PRIMA ELABORAZIONE'!D9</f>
        <v>0.37609329446064144</v>
      </c>
      <c r="E9" s="1">
        <f>'PRIMA ELABORAZIONE'!E9</f>
        <v>0.44000000000000006</v>
      </c>
      <c r="F9" s="1">
        <f>'PRIMA ELABORAZIONE'!F9</f>
        <v>0.9</v>
      </c>
      <c r="G9" s="1">
        <f>'PRIMA ELABORAZIONE'!G9</f>
        <v>0.64</v>
      </c>
      <c r="H9" s="1">
        <f>'PRIMA ELABORAZIONE'!H9</f>
        <v>0.60000000000000009</v>
      </c>
      <c r="I9" s="12">
        <f>(B9*PESI!$C$2)+C9*PESI!$C$3+D9*PESI!$C$4+E9*PESI!$C$5+F9*PESI!$C$6+G9*PESI!$C$7+H9*PESI!$C$8</f>
        <v>0.49105530574599182</v>
      </c>
      <c r="K9" s="20">
        <f t="shared" si="0"/>
        <v>0.46785633474176663</v>
      </c>
      <c r="N9" s="17"/>
      <c r="W9" s="12">
        <f>(B9*PESI!$B$2)+C9*PESI!$B$3+D9*PESI!$B$4+E9*PESI!$B$5+F9*PESI!$B$6+G9*PESI!$B$7+H9*PESI!$B$8</f>
        <v>0.52711865034714733</v>
      </c>
      <c r="X9" s="1">
        <f t="shared" si="1"/>
        <v>0.60049718951779407</v>
      </c>
    </row>
    <row r="10" spans="1:24" ht="18" x14ac:dyDescent="0.35">
      <c r="A10" s="6">
        <v>9</v>
      </c>
      <c r="B10" s="1">
        <f>'PRIMA ELABORAZIONE'!B10</f>
        <v>0.55447154471544713</v>
      </c>
      <c r="C10" s="1">
        <f>'PRIMA ELABORAZIONE'!C10</f>
        <v>0.67346938775510212</v>
      </c>
      <c r="D10" s="1">
        <f>'PRIMA ELABORAZIONE'!D10</f>
        <v>0.370262390670554</v>
      </c>
      <c r="E10" s="1">
        <f>'PRIMA ELABORAZIONE'!E10</f>
        <v>0.52</v>
      </c>
      <c r="F10" s="1">
        <f>'PRIMA ELABORAZIONE'!F10</f>
        <v>0.55000000000000004</v>
      </c>
      <c r="G10" s="1">
        <f>'PRIMA ELABORAZIONE'!G10</f>
        <v>0.55999999999999994</v>
      </c>
      <c r="H10" s="1">
        <f>'PRIMA ELABORAZIONE'!H10</f>
        <v>0.35000000000000009</v>
      </c>
      <c r="I10" s="12">
        <f>(B10*PESI!$C$2)+C10*PESI!$C$3+D10*PESI!$C$4+E10*PESI!$C$5+F10*PESI!$C$6+G10*PESI!$C$7+H10*PESI!$C$8</f>
        <v>0.51500661309820095</v>
      </c>
      <c r="K10" s="20">
        <f t="shared" si="0"/>
        <v>0.51913922622601139</v>
      </c>
      <c r="N10" s="17"/>
      <c r="W10" s="12">
        <f>(B10*PESI!$B$2)+C10*PESI!$B$3+D10*PESI!$B$4+E10*PESI!$B$5+F10*PESI!$B$6+G10*PESI!$B$7+H10*PESI!$B$8</f>
        <v>0.51117190330587192</v>
      </c>
      <c r="X10" s="1">
        <f t="shared" si="1"/>
        <v>0.55846311824834516</v>
      </c>
    </row>
    <row r="11" spans="1:24" ht="18" x14ac:dyDescent="0.35">
      <c r="A11" s="6">
        <v>10</v>
      </c>
      <c r="B11" s="1">
        <f>'PRIMA ELABORAZIONE'!B11</f>
        <v>0.31593042038794772</v>
      </c>
      <c r="C11" s="1">
        <f>'PRIMA ELABORAZIONE'!C11</f>
        <v>0.32944606413994176</v>
      </c>
      <c r="D11" s="1">
        <f>'PRIMA ELABORAZIONE'!D11</f>
        <v>0.31778425655976678</v>
      </c>
      <c r="E11" s="1">
        <f>'PRIMA ELABORAZIONE'!E11</f>
        <v>0.52</v>
      </c>
      <c r="F11" s="1">
        <f>'PRIMA ELABORAZIONE'!F11</f>
        <v>0.35000000000000009</v>
      </c>
      <c r="G11" s="1">
        <f>'PRIMA ELABORAZIONE'!G11</f>
        <v>0.72</v>
      </c>
      <c r="H11" s="1">
        <f>'PRIMA ELABORAZIONE'!H11</f>
        <v>0.64999999999999991</v>
      </c>
      <c r="I11" s="12">
        <f>(B11*PESI!$C$2)+C11*PESI!$C$3+D11*PESI!$C$4+E11*PESI!$C$5+F11*PESI!$C$6+G11*PESI!$C$7+H11*PESI!$C$8</f>
        <v>0.41810408225928042</v>
      </c>
      <c r="K11" s="20">
        <f t="shared" si="0"/>
        <v>0.31165819395982508</v>
      </c>
      <c r="N11" s="17"/>
      <c r="W11" s="12">
        <f>(B11*PESI!$B$2)+C11*PESI!$B$3+D11*PESI!$B$4+E11*PESI!$B$5+F11*PESI!$B$6+G11*PESI!$B$7+H11*PESI!$B$8</f>
        <v>0.45759439158395088</v>
      </c>
      <c r="X11" s="1">
        <f t="shared" si="1"/>
        <v>0.41723801821196566</v>
      </c>
    </row>
    <row r="12" spans="1:24" ht="18" x14ac:dyDescent="0.35">
      <c r="A12" s="6">
        <v>11</v>
      </c>
      <c r="B12" s="1">
        <f>'PRIMA ELABORAZIONE'!B12</f>
        <v>0.32702150666826868</v>
      </c>
      <c r="C12" s="1">
        <f>'PRIMA ELABORAZIONE'!C12</f>
        <v>0.3411078717201167</v>
      </c>
      <c r="D12" s="1">
        <f>'PRIMA ELABORAZIONE'!D12</f>
        <v>0.31778425655976678</v>
      </c>
      <c r="E12" s="1">
        <f>'PRIMA ELABORAZIONE'!E12</f>
        <v>0.52</v>
      </c>
      <c r="F12" s="1">
        <f>'PRIMA ELABORAZIONE'!F12</f>
        <v>0.64999999999999991</v>
      </c>
      <c r="G12" s="1">
        <f>'PRIMA ELABORAZIONE'!G12</f>
        <v>0.72</v>
      </c>
      <c r="H12" s="1">
        <f>'PRIMA ELABORAZIONE'!H12</f>
        <v>0.60000000000000009</v>
      </c>
      <c r="I12" s="12">
        <f>(B12*PESI!$C$2)+C12*PESI!$C$3+D12*PESI!$C$4+E12*PESI!$C$5+F12*PESI!$C$6+G12*PESI!$C$7+H12*PESI!$C$8</f>
        <v>0.45595945829972023</v>
      </c>
      <c r="K12" s="20">
        <f t="shared" si="0"/>
        <v>0.39271152073775145</v>
      </c>
      <c r="N12" s="17"/>
      <c r="W12" s="12">
        <f>(B12*PESI!$B$2)+C12*PESI!$B$3+D12*PESI!$B$4+E12*PESI!$B$5+F12*PESI!$B$6+G12*PESI!$B$7+H12*PESI!$B$8</f>
        <v>0.49655909070687887</v>
      </c>
      <c r="X12" s="1">
        <f t="shared" si="1"/>
        <v>0.51994516818346181</v>
      </c>
    </row>
    <row r="13" spans="1:24" ht="18" x14ac:dyDescent="0.35">
      <c r="A13" s="9">
        <v>12.1</v>
      </c>
      <c r="B13" s="1">
        <f>'PRIMA ELABORAZIONE'!B13</f>
        <v>0.32147596352810814</v>
      </c>
      <c r="C13" s="1">
        <f>'PRIMA ELABORAZIONE'!C13</f>
        <v>0.3352769679300292</v>
      </c>
      <c r="D13" s="1">
        <f>'PRIMA ELABORAZIONE'!D13</f>
        <v>0.31778425655976678</v>
      </c>
      <c r="E13" s="1">
        <f>'PRIMA ELABORAZIONE'!E13</f>
        <v>0.52</v>
      </c>
      <c r="F13" s="1">
        <f>'PRIMA ELABORAZIONE'!F13</f>
        <v>0.60000000000000009</v>
      </c>
      <c r="G13" s="1">
        <f>'PRIMA ELABORAZIONE'!G13</f>
        <v>0.72</v>
      </c>
      <c r="H13" s="1">
        <f>'PRIMA ELABORAZIONE'!H13</f>
        <v>0.55000000000000004</v>
      </c>
      <c r="I13" s="12">
        <f>(B13*PESI!$C$2)+C13*PESI!$C$3+D13*PESI!$C$4+E13*PESI!$C$5+F13*PESI!$C$6+G13*PESI!$C$7+H13*PESI!$C$8</f>
        <v>0.44036510361283365</v>
      </c>
      <c r="K13" s="20">
        <f t="shared" si="0"/>
        <v>0.35932196135319167</v>
      </c>
      <c r="N13" s="17"/>
      <c r="W13" s="12">
        <f>(B13*PESI!$B$2)+C13*PESI!$B$3+D13*PESI!$B$4+E13*PESI!$B$5+F13*PESI!$B$6+G13*PESI!$B$7+H13*PESI!$B$8</f>
        <v>0.48064816971684349</v>
      </c>
      <c r="X13" s="1">
        <f t="shared" si="1"/>
        <v>0.47800553089401077</v>
      </c>
    </row>
    <row r="14" spans="1:24" ht="18" x14ac:dyDescent="0.35">
      <c r="A14" s="9">
        <v>12.2</v>
      </c>
      <c r="B14" s="1">
        <f>'PRIMA ELABORAZIONE'!B14</f>
        <v>0.28902089957667726</v>
      </c>
      <c r="C14" s="1">
        <f>'PRIMA ELABORAZIONE'!C14</f>
        <v>0.31778425655976678</v>
      </c>
      <c r="D14" s="1">
        <f>'PRIMA ELABORAZIONE'!D14</f>
        <v>0.3352769679300292</v>
      </c>
      <c r="E14" s="1">
        <f>'PRIMA ELABORAZIONE'!E14</f>
        <v>0.67999999999999994</v>
      </c>
      <c r="F14" s="1">
        <f>'PRIMA ELABORAZIONE'!F14</f>
        <v>0.35000000000000009</v>
      </c>
      <c r="G14" s="1">
        <f>'PRIMA ELABORAZIONE'!G14</f>
        <v>0.72</v>
      </c>
      <c r="H14" s="1">
        <f>'PRIMA ELABORAZIONE'!H14</f>
        <v>0.60000000000000009</v>
      </c>
      <c r="I14" s="12">
        <f>(B14*PESI!$C$2)+C14*PESI!$C$3+D14*PESI!$C$4+E14*PESI!$C$5+F14*PESI!$C$6+G14*PESI!$C$7+H14*PESI!$C$8</f>
        <v>0.42929312576880491</v>
      </c>
      <c r="K14" s="20">
        <f t="shared" si="0"/>
        <v>0.33561540413100655</v>
      </c>
      <c r="N14" s="17"/>
      <c r="W14" s="12">
        <f>(B14*PESI!$B$2)+C14*PESI!$B$3+D14*PESI!$B$4+E14*PESI!$B$5+F14*PESI!$B$6+G14*PESI!$B$7+H14*PESI!$B$8</f>
        <v>0.47029744629521042</v>
      </c>
      <c r="X14" s="1">
        <f t="shared" si="1"/>
        <v>0.4507220325812113</v>
      </c>
    </row>
    <row r="15" spans="1:24" ht="18" x14ac:dyDescent="0.35">
      <c r="A15" s="6">
        <v>14</v>
      </c>
      <c r="B15" s="1">
        <f>'PRIMA ELABORAZIONE'!B15</f>
        <v>0.3102908849911743</v>
      </c>
      <c r="C15" s="1">
        <f>'PRIMA ELABORAZIONE'!C15</f>
        <v>0.32944606413994176</v>
      </c>
      <c r="D15" s="1">
        <f>'PRIMA ELABORAZIONE'!D15</f>
        <v>0.32361516034985427</v>
      </c>
      <c r="E15" s="1">
        <f>'PRIMA ELABORAZIONE'!E15</f>
        <v>0.64</v>
      </c>
      <c r="F15" s="1">
        <f>'PRIMA ELABORAZIONE'!F15</f>
        <v>0.9</v>
      </c>
      <c r="G15" s="1">
        <f>'PRIMA ELABORAZIONE'!G15</f>
        <v>0.67999999999999994</v>
      </c>
      <c r="H15" s="1">
        <f>'PRIMA ELABORAZIONE'!H15</f>
        <v>0.85000000000000009</v>
      </c>
      <c r="I15" s="12">
        <f>(B15*PESI!$C$2)+C15*PESI!$C$3+D15*PESI!$C$4+E15*PESI!$C$5+F15*PESI!$C$6+G15*PESI!$C$7+H15*PESI!$C$8</f>
        <v>0.53347165224876536</v>
      </c>
      <c r="K15" s="20">
        <f t="shared" si="0"/>
        <v>0.55867529768489932</v>
      </c>
      <c r="N15" s="17"/>
      <c r="W15" s="12">
        <f>(B15*PESI!$B$2)+C15*PESI!$B$3+D15*PESI!$B$4+E15*PESI!$B$5+F15*PESI!$B$6+G15*PESI!$B$7+H15*PESI!$B$8</f>
        <v>0.57619315849728148</v>
      </c>
      <c r="X15" s="1">
        <f t="shared" si="1"/>
        <v>0.72985281093429233</v>
      </c>
    </row>
    <row r="16" spans="1:24" ht="18" x14ac:dyDescent="0.35">
      <c r="A16" s="6">
        <v>15</v>
      </c>
      <c r="B16" s="1">
        <f>'PRIMA ELABORAZIONE'!B16</f>
        <v>0.11948660406700919</v>
      </c>
      <c r="C16" s="1">
        <f>'PRIMA ELABORAZIONE'!C16</f>
        <v>0.12536443148688048</v>
      </c>
      <c r="D16" s="1">
        <f>'PRIMA ELABORAZIONE'!D16</f>
        <v>0.32361516034985427</v>
      </c>
      <c r="E16" s="1">
        <f>'PRIMA ELABORAZIONE'!E16</f>
        <v>0.64</v>
      </c>
      <c r="F16" s="1">
        <f>'PRIMA ELABORAZIONE'!F16</f>
        <v>0.7</v>
      </c>
      <c r="G16" s="1">
        <f>'PRIMA ELABORAZIONE'!G16</f>
        <v>0.67999999999999994</v>
      </c>
      <c r="H16" s="1">
        <f>'PRIMA ELABORAZIONE'!H16</f>
        <v>0.9</v>
      </c>
      <c r="I16" s="12">
        <f>(B16*PESI!$C$2)+C16*PESI!$C$3+D16*PESI!$C$4+E16*PESI!$C$5+F16*PESI!$C$6+G16*PESI!$C$7+H16*PESI!$C$8</f>
        <v>0.43515833711976487</v>
      </c>
      <c r="K16" s="20">
        <f t="shared" si="0"/>
        <v>0.34817359115688923</v>
      </c>
      <c r="N16" s="17"/>
      <c r="W16" s="12">
        <f>(B16*PESI!$B$2)+C16*PESI!$B$3+D16*PESI!$B$4+E16*PESI!$B$5+F16*PESI!$B$6+G16*PESI!$B$7+H16*PESI!$B$8</f>
        <v>0.49835231370053479</v>
      </c>
      <c r="X16" s="1">
        <f t="shared" si="1"/>
        <v>0.52467192925405803</v>
      </c>
    </row>
    <row r="17" spans="1:24" ht="18" x14ac:dyDescent="0.35">
      <c r="A17" s="6">
        <v>17</v>
      </c>
      <c r="B17" s="1">
        <f>'PRIMA ELABORAZIONE'!B17</f>
        <v>0.51926700219383148</v>
      </c>
      <c r="C17" s="1">
        <f>'PRIMA ELABORAZIONE'!C17</f>
        <v>0.35860058309037907</v>
      </c>
      <c r="D17" s="1">
        <f>'PRIMA ELABORAZIONE'!D17</f>
        <v>0.20699708454810498</v>
      </c>
      <c r="E17" s="1">
        <f>'PRIMA ELABORAZIONE'!E17</f>
        <v>0.52</v>
      </c>
      <c r="F17" s="1">
        <f>'PRIMA ELABORAZIONE'!F17</f>
        <v>0.60000000000000009</v>
      </c>
      <c r="G17" s="1">
        <f>'PRIMA ELABORAZIONE'!G17</f>
        <v>0.55999999999999994</v>
      </c>
      <c r="H17" s="1">
        <f>'PRIMA ELABORAZIONE'!H17</f>
        <v>0.9</v>
      </c>
      <c r="I17" s="12">
        <f>(B17*PESI!$C$2)+C17*PESI!$C$3+D17*PESI!$C$4+E17*PESI!$C$5+F17*PESI!$C$6+G17*PESI!$C$7+H17*PESI!$C$8</f>
        <v>0.5172064492850954</v>
      </c>
      <c r="K17" s="20">
        <f t="shared" si="0"/>
        <v>0.5238493641235662</v>
      </c>
      <c r="N17" s="17"/>
      <c r="W17" s="12">
        <f>(B17*PESI!$B$2)+C17*PESI!$B$3+D17*PESI!$B$4+E17*PESI!$B$5+F17*PESI!$B$6+G17*PESI!$B$7+H17*PESI!$B$8</f>
        <v>0.52355209569033079</v>
      </c>
      <c r="X17" s="1">
        <f t="shared" si="1"/>
        <v>0.59109609898547555</v>
      </c>
    </row>
    <row r="18" spans="1:24" ht="18" x14ac:dyDescent="0.35">
      <c r="A18" s="6">
        <v>18</v>
      </c>
      <c r="B18" s="1">
        <f>'PRIMA ELABORAZIONE'!B18</f>
        <v>0.31458604629336334</v>
      </c>
      <c r="C18" s="1">
        <f>'PRIMA ELABORAZIONE'!C18</f>
        <v>0.37609329446064144</v>
      </c>
      <c r="D18" s="1">
        <f>'PRIMA ELABORAZIONE'!D18</f>
        <v>0.3644314868804665</v>
      </c>
      <c r="E18" s="1">
        <f>'PRIMA ELABORAZIONE'!E18</f>
        <v>0.52</v>
      </c>
      <c r="F18" s="1">
        <f>'PRIMA ELABORAZIONE'!F18</f>
        <v>0.35000000000000009</v>
      </c>
      <c r="G18" s="1">
        <f>'PRIMA ELABORAZIONE'!G18</f>
        <v>0.55999999999999994</v>
      </c>
      <c r="H18" s="1">
        <f>'PRIMA ELABORAZIONE'!H18</f>
        <v>0.60000000000000009</v>
      </c>
      <c r="I18" s="12">
        <f>(B18*PESI!$C$2)+C18*PESI!$C$3+D18*PESI!$C$4+E18*PESI!$C$5+F18*PESI!$C$6+G18*PESI!$C$7+H18*PESI!$C$8</f>
        <v>0.41631803732649925</v>
      </c>
      <c r="K18" s="20">
        <f t="shared" si="0"/>
        <v>0.30783403742728599</v>
      </c>
      <c r="N18" s="17"/>
      <c r="W18" s="12">
        <f>(B18*PESI!$B$2)+C18*PESI!$B$3+D18*PESI!$B$4+E18*PESI!$B$5+F18*PESI!$B$6+G18*PESI!$B$7+H18*PESI!$B$8</f>
        <v>0.44073011823349595</v>
      </c>
      <c r="X18" s="1">
        <f t="shared" si="1"/>
        <v>0.37278543699990463</v>
      </c>
    </row>
    <row r="19" spans="1:24" ht="18" x14ac:dyDescent="0.35">
      <c r="A19" s="6">
        <v>19</v>
      </c>
      <c r="B19" s="1">
        <f>'PRIMA ELABORAZIONE'!B19</f>
        <v>0.30483933410762676</v>
      </c>
      <c r="C19" s="1">
        <f>'PRIMA ELABORAZIONE'!C19</f>
        <v>0.35276967930029163</v>
      </c>
      <c r="D19" s="1">
        <f>'PRIMA ELABORAZIONE'!D19</f>
        <v>0.35276967930029163</v>
      </c>
      <c r="E19" s="1">
        <f>'PRIMA ELABORAZIONE'!E19</f>
        <v>0.55999999999999994</v>
      </c>
      <c r="F19" s="1">
        <f>'PRIMA ELABORAZIONE'!F19</f>
        <v>0.75</v>
      </c>
      <c r="G19" s="1">
        <f>'PRIMA ELABORAZIONE'!G19</f>
        <v>0.72</v>
      </c>
      <c r="H19" s="1">
        <f>'PRIMA ELABORAZIONE'!H19</f>
        <v>0.35000000000000009</v>
      </c>
      <c r="I19" s="12">
        <f>(B19*PESI!$C$2)+C19*PESI!$C$3+D19*PESI!$C$4+E19*PESI!$C$5+F19*PESI!$C$6+G19*PESI!$C$7+H19*PESI!$C$8</f>
        <v>0.4428279093286559</v>
      </c>
      <c r="K19" s="20">
        <f t="shared" si="0"/>
        <v>0.36459515151413047</v>
      </c>
      <c r="N19" s="17"/>
      <c r="W19" s="12">
        <f>(B19*PESI!$B$2)+C19*PESI!$B$3+D19*PESI!$B$4+E19*PESI!$B$5+F19*PESI!$B$6+G19*PESI!$B$7+H19*PESI!$B$8</f>
        <v>0.48433981324402992</v>
      </c>
      <c r="X19" s="1">
        <f t="shared" si="1"/>
        <v>0.48773634349933465</v>
      </c>
    </row>
    <row r="20" spans="1:24" ht="18" x14ac:dyDescent="0.35">
      <c r="A20" s="6">
        <v>20</v>
      </c>
      <c r="B20" s="1">
        <f>'PRIMA ELABORAZIONE'!B20</f>
        <v>0</v>
      </c>
      <c r="C20" s="1">
        <f>'PRIMA ELABORAZIONE'!C20</f>
        <v>0</v>
      </c>
      <c r="D20" s="1">
        <f>'PRIMA ELABORAZIONE'!D20</f>
        <v>0.370262390670554</v>
      </c>
      <c r="E20" s="1">
        <f>'PRIMA ELABORAZIONE'!E20</f>
        <v>0.55999999999999994</v>
      </c>
      <c r="F20" s="1">
        <f>'PRIMA ELABORAZIONE'!F20</f>
        <v>0.30000000000000004</v>
      </c>
      <c r="G20" s="1">
        <f>'PRIMA ELABORAZIONE'!G20</f>
        <v>0.72</v>
      </c>
      <c r="H20" s="1">
        <f>'PRIMA ELABORAZIONE'!H20</f>
        <v>0.75</v>
      </c>
      <c r="I20" s="12">
        <f>(B20*PESI!$C$2)+C20*PESI!$C$3+D20*PESI!$C$4+E20*PESI!$C$5+F20*PESI!$C$6+G20*PESI!$C$7+H20*PESI!$C$8</f>
        <v>0.30936831875607385</v>
      </c>
      <c r="K20" s="20">
        <f t="shared" si="0"/>
        <v>7.8840658023644719E-2</v>
      </c>
      <c r="N20" s="17"/>
      <c r="W20" s="12">
        <f>(B20*PESI!$B$2)+C20*PESI!$B$3+D20*PESI!$B$4+E20*PESI!$B$5+F20*PESI!$B$6+G20*PESI!$B$7+H20*PESI!$B$8</f>
        <v>0.38575177009579342</v>
      </c>
      <c r="X20" s="1">
        <f t="shared" si="1"/>
        <v>0.2278678686760813</v>
      </c>
    </row>
    <row r="21" spans="1:24" ht="18" x14ac:dyDescent="0.35">
      <c r="A21" s="6">
        <v>22</v>
      </c>
      <c r="B21" s="1">
        <f>'PRIMA ELABORAZIONE'!B21</f>
        <v>0.21868536032299093</v>
      </c>
      <c r="C21" s="1">
        <f>'PRIMA ELABORAZIONE'!C21</f>
        <v>0.21865889212827988</v>
      </c>
      <c r="D21" s="1">
        <f>'PRIMA ELABORAZIONE'!D21</f>
        <v>0.30612244897959184</v>
      </c>
      <c r="E21" s="1">
        <f>'PRIMA ELABORAZIONE'!E21</f>
        <v>0.67999999999999994</v>
      </c>
      <c r="F21" s="1">
        <f>'PRIMA ELABORAZIONE'!F21</f>
        <v>0.60000000000000009</v>
      </c>
      <c r="G21" s="1">
        <f>'PRIMA ELABORAZIONE'!G21</f>
        <v>0.72</v>
      </c>
      <c r="H21" s="1">
        <f>'PRIMA ELABORAZIONE'!H21</f>
        <v>0.64999999999999991</v>
      </c>
      <c r="I21" s="12">
        <f>(B21*PESI!$C$2)+C21*PESI!$C$3+D21*PESI!$C$4+E21*PESI!$C$5+F21*PESI!$C$6+G21*PESI!$C$7+H21*PESI!$C$8</f>
        <v>0.43295316709726861</v>
      </c>
      <c r="K21" s="20">
        <f t="shared" si="0"/>
        <v>0.34345203281750469</v>
      </c>
      <c r="W21" s="12">
        <f>(B21*PESI!$B$2)+C21*PESI!$B$3+D21*PESI!$B$4+E21*PESI!$B$5+F21*PESI!$B$6+G21*PESI!$B$7+H21*PESI!$B$8</f>
        <v>0.48478095734726612</v>
      </c>
      <c r="X21" s="1">
        <f t="shared" si="1"/>
        <v>0.48889915636816189</v>
      </c>
    </row>
    <row r="22" spans="1:24" ht="18" x14ac:dyDescent="0.35">
      <c r="A22" s="9">
        <v>23.1</v>
      </c>
      <c r="B22" s="1">
        <f>'PRIMA ELABORAZIONE'!B22</f>
        <v>0.33637281470853925</v>
      </c>
      <c r="C22" s="1">
        <f>'PRIMA ELABORAZIONE'!C22</f>
        <v>0.30612244897959184</v>
      </c>
      <c r="D22" s="1">
        <f>'PRIMA ELABORAZIONE'!D22</f>
        <v>0.27696793002915454</v>
      </c>
      <c r="E22" s="1">
        <f>'PRIMA ELABORAZIONE'!E22</f>
        <v>0.64</v>
      </c>
      <c r="F22" s="1">
        <f>'PRIMA ELABORAZIONE'!F22</f>
        <v>0.19999999999999996</v>
      </c>
      <c r="G22" s="1">
        <f>'PRIMA ELABORAZIONE'!G22</f>
        <v>0.4</v>
      </c>
      <c r="H22" s="1">
        <f>'PRIMA ELABORAZIONE'!H22</f>
        <v>0.5</v>
      </c>
      <c r="I22" s="12">
        <f>(B22*PESI!$C$2)+C22*PESI!$C$3+D22*PESI!$C$4+E22*PESI!$C$5+F22*PESI!$C$6+G22*PESI!$C$7+H22*PESI!$C$8</f>
        <v>0.37627396169462751</v>
      </c>
      <c r="K22" s="20">
        <f t="shared" si="0"/>
        <v>0.22209441766382618</v>
      </c>
      <c r="W22" s="12">
        <f>(B22*PESI!$B$2)+C22*PESI!$B$3+D22*PESI!$B$4+E22*PESI!$B$5+F22*PESI!$B$6+G22*PESI!$B$7+H22*PESI!$B$8</f>
        <v>0.37992331338818364</v>
      </c>
      <c r="X22" s="1">
        <f t="shared" si="1"/>
        <v>0.21250462474900059</v>
      </c>
    </row>
    <row r="23" spans="1:24" ht="18" x14ac:dyDescent="0.35">
      <c r="A23" s="9">
        <v>23.2</v>
      </c>
      <c r="B23" s="1">
        <f>'PRIMA ELABORAZIONE'!B23</f>
        <v>0.27612134284608147</v>
      </c>
      <c r="C23" s="1">
        <f>'PRIMA ELABORAZIONE'!C23</f>
        <v>0.27696793002915454</v>
      </c>
      <c r="D23" s="1">
        <f>'PRIMA ELABORAZIONE'!D23</f>
        <v>0.30612244897959184</v>
      </c>
      <c r="E23" s="1">
        <f>'PRIMA ELABORAZIONE'!E23</f>
        <v>0.64</v>
      </c>
      <c r="F23" s="1">
        <f>'PRIMA ELABORAZIONE'!F23</f>
        <v>0.5</v>
      </c>
      <c r="G23" s="1">
        <f>'PRIMA ELABORAZIONE'!G23</f>
        <v>0.4</v>
      </c>
      <c r="H23" s="1">
        <f>'PRIMA ELABORAZIONE'!H23</f>
        <v>0.19999999999999996</v>
      </c>
      <c r="I23" s="12">
        <f>(B23*PESI!$C$2)+C23*PESI!$C$3+D23*PESI!$C$4+E23*PESI!$C$5+F23*PESI!$C$6+G23*PESI!$C$7+H23*PESI!$C$8</f>
        <v>0.36072518507983914</v>
      </c>
      <c r="K23" s="20">
        <f t="shared" si="0"/>
        <v>0.18880244691153197</v>
      </c>
      <c r="W23" s="12">
        <f>(B23*PESI!$B$2)+C23*PESI!$B$3+D23*PESI!$B$4+E23*PESI!$B$5+F23*PESI!$B$6+G23*PESI!$B$7+H23*PESI!$B$8</f>
        <v>0.37131596026497549</v>
      </c>
      <c r="X23" s="1">
        <f t="shared" si="1"/>
        <v>0.18981648066006623</v>
      </c>
    </row>
    <row r="24" spans="1:24" ht="18" x14ac:dyDescent="0.35">
      <c r="A24" s="6">
        <v>24</v>
      </c>
      <c r="B24" s="1">
        <f>'PRIMA ELABORAZIONE'!B24</f>
        <v>0.20980889029669511</v>
      </c>
      <c r="C24" s="1">
        <f>'PRIMA ELABORAZIONE'!C24</f>
        <v>0.16034985422740525</v>
      </c>
      <c r="D24" s="1">
        <f>'PRIMA ELABORAZIONE'!D24</f>
        <v>0.23615160349854233</v>
      </c>
      <c r="E24" s="1">
        <f>'PRIMA ELABORAZIONE'!E24</f>
        <v>0.52</v>
      </c>
      <c r="F24" s="1">
        <f>'PRIMA ELABORAZIONE'!F24</f>
        <v>0.9</v>
      </c>
      <c r="G24" s="1">
        <f>'PRIMA ELABORAZIONE'!G24</f>
        <v>1</v>
      </c>
      <c r="H24" s="1">
        <f>'PRIMA ELABORAZIONE'!H24</f>
        <v>0.44999999999999996</v>
      </c>
      <c r="I24" s="12">
        <f>(B24*PESI!$C$2)+C24*PESI!$C$3+D24*PESI!$C$4+E24*PESI!$C$5+F24*PESI!$C$6+G24*PESI!$C$7+H24*PESI!$C$8</f>
        <v>0.41599158117475687</v>
      </c>
      <c r="K24" s="20">
        <f t="shared" si="0"/>
        <v>0.30713505197492719</v>
      </c>
      <c r="W24" s="12">
        <f>(B24*PESI!$B$2)+C24*PESI!$B$3+D24*PESI!$B$4+E24*PESI!$B$5+F24*PESI!$B$6+G24*PESI!$B$7+H24*PESI!$B$8</f>
        <v>0.49661576400323465</v>
      </c>
      <c r="X24" s="1">
        <f t="shared" si="1"/>
        <v>0.52009455347012412</v>
      </c>
    </row>
    <row r="25" spans="1:24" ht="18" x14ac:dyDescent="0.35">
      <c r="A25" s="6">
        <v>25</v>
      </c>
      <c r="B25" s="1">
        <f>'PRIMA ELABORAZIONE'!B25</f>
        <v>0.21868536032299093</v>
      </c>
      <c r="C25" s="1">
        <f>'PRIMA ELABORAZIONE'!C25</f>
        <v>0.21865889212827988</v>
      </c>
      <c r="D25" s="1">
        <f>'PRIMA ELABORAZIONE'!D25</f>
        <v>0.30612244897959184</v>
      </c>
      <c r="E25" s="1">
        <f>'PRIMA ELABORAZIONE'!E25</f>
        <v>0.67999999999999994</v>
      </c>
      <c r="F25" s="1">
        <f>'PRIMA ELABORAZIONE'!F25</f>
        <v>0.64999999999999991</v>
      </c>
      <c r="G25" s="1">
        <f>'PRIMA ELABORAZIONE'!G25</f>
        <v>0.72</v>
      </c>
      <c r="H25" s="1">
        <f>'PRIMA ELABORAZIONE'!H25</f>
        <v>0.5</v>
      </c>
      <c r="I25" s="12">
        <f>(B25*PESI!$C$2)+C25*PESI!$C$3+D25*PESI!$C$4+E25*PESI!$C$5+F25*PESI!$C$6+G25*PESI!$C$7+H25*PESI!$C$8</f>
        <v>0.41961983376393525</v>
      </c>
      <c r="K25" s="20">
        <f t="shared" si="0"/>
        <v>0.31490361679989087</v>
      </c>
      <c r="W25" s="12">
        <f>(B25*PESI!$B$2)+C25*PESI!$B$3+D25*PESI!$B$4+E25*PESI!$B$5+F25*PESI!$B$6+G25*PESI!$B$7+H25*PESI!$B$8</f>
        <v>0.47049524306155177</v>
      </c>
      <c r="X25" s="1">
        <f t="shared" si="1"/>
        <v>0.45124340558297393</v>
      </c>
    </row>
    <row r="26" spans="1:24" ht="18" x14ac:dyDescent="0.35">
      <c r="A26" s="6">
        <v>26</v>
      </c>
      <c r="B26" s="1">
        <f>'PRIMA ELABORAZIONE'!B26</f>
        <v>0.5259678668215253</v>
      </c>
      <c r="C26" s="1">
        <f>'PRIMA ELABORAZIONE'!C26</f>
        <v>0.29446064139941697</v>
      </c>
      <c r="D26" s="1">
        <f>'PRIMA ELABORAZIONE'!D26</f>
        <v>0.16618075801749274</v>
      </c>
      <c r="E26" s="1">
        <f>'PRIMA ELABORAZIONE'!E26</f>
        <v>0.92</v>
      </c>
      <c r="F26" s="1">
        <f>'PRIMA ELABORAZIONE'!F26</f>
        <v>0.35000000000000009</v>
      </c>
      <c r="G26" s="1">
        <f>'PRIMA ELABORAZIONE'!G26</f>
        <v>0.55999999999999994</v>
      </c>
      <c r="H26" s="1">
        <f>'PRIMA ELABORAZIONE'!H26</f>
        <v>0.44999999999999996</v>
      </c>
      <c r="I26" s="12">
        <f>(B26*PESI!$C$2)+C26*PESI!$C$3+D26*PESI!$C$4+E26*PESI!$C$5+F26*PESI!$C$6+G26*PESI!$C$7+H26*PESI!$C$8</f>
        <v>0.47048516398429291</v>
      </c>
      <c r="K26" s="20">
        <f t="shared" si="0"/>
        <v>0.42381296240019628</v>
      </c>
      <c r="W26" s="12">
        <f>(B26*PESI!$B$2)+C26*PESI!$B$3+D26*PESI!$B$4+E26*PESI!$B$5+F26*PESI!$B$6+G26*PESI!$B$7+H26*PESI!$B$8</f>
        <v>0.46665846660549071</v>
      </c>
      <c r="X26" s="1">
        <f t="shared" si="1"/>
        <v>0.44113003671962014</v>
      </c>
    </row>
    <row r="27" spans="1:24" ht="18" x14ac:dyDescent="0.35">
      <c r="A27" s="6">
        <v>28</v>
      </c>
      <c r="B27" s="1">
        <f>'PRIMA ELABORAZIONE'!B27</f>
        <v>0.46283866848693545</v>
      </c>
      <c r="C27" s="1">
        <f>'PRIMA ELABORAZIONE'!C27</f>
        <v>0.47521865889212833</v>
      </c>
      <c r="D27" s="1">
        <f>'PRIMA ELABORAZIONE'!D27</f>
        <v>0.31195335276967934</v>
      </c>
      <c r="E27" s="1">
        <f>'PRIMA ELABORAZIONE'!E27</f>
        <v>0.64</v>
      </c>
      <c r="F27" s="1">
        <f>'PRIMA ELABORAZIONE'!F27</f>
        <v>0.44999999999999996</v>
      </c>
      <c r="G27" s="1">
        <f>'PRIMA ELABORAZIONE'!G27</f>
        <v>0.6</v>
      </c>
      <c r="H27" s="1">
        <f>'PRIMA ELABORAZIONE'!H27</f>
        <v>0.35000000000000009</v>
      </c>
      <c r="I27" s="12">
        <f>(B27*PESI!$C$2)+C27*PESI!$C$3+D27*PESI!$C$4+E27*PESI!$C$5+F27*PESI!$C$6+G27*PESI!$C$7+H27*PESI!$C$8</f>
        <v>0.46125291299151033</v>
      </c>
      <c r="K27" s="20">
        <f t="shared" si="0"/>
        <v>0.40404550174112241</v>
      </c>
      <c r="W27" s="12">
        <f>(B27*PESI!$B$2)+C27*PESI!$B$3+D27*PESI!$B$4+E27*PESI!$B$5+F27*PESI!$B$6+G27*PESI!$B$7+H27*PESI!$B$8</f>
        <v>0.47000152573553466</v>
      </c>
      <c r="X27" s="1">
        <f t="shared" si="1"/>
        <v>0.44994201482189589</v>
      </c>
    </row>
    <row r="28" spans="1:24" ht="18" x14ac:dyDescent="0.35">
      <c r="A28" s="6">
        <v>29</v>
      </c>
      <c r="B28" s="1">
        <f>'PRIMA ELABORAZIONE'!B28</f>
        <v>0.31068736141906866</v>
      </c>
      <c r="C28" s="1">
        <f>'PRIMA ELABORAZIONE'!C28</f>
        <v>0.30612244897959184</v>
      </c>
      <c r="D28" s="1">
        <f>'PRIMA ELABORAZIONE'!D28</f>
        <v>0.30029154518950441</v>
      </c>
      <c r="E28" s="1">
        <f>'PRIMA ELABORAZIONE'!E28</f>
        <v>0.44000000000000006</v>
      </c>
      <c r="F28" s="1">
        <f>'PRIMA ELABORAZIONE'!F28</f>
        <v>0.35000000000000009</v>
      </c>
      <c r="G28" s="1">
        <f>'PRIMA ELABORAZIONE'!G28</f>
        <v>0.6</v>
      </c>
      <c r="H28" s="1">
        <f>'PRIMA ELABORAZIONE'!H28</f>
        <v>0.5</v>
      </c>
      <c r="I28" s="12">
        <f>(B28*PESI!$C$2)+C28*PESI!$C$3+D28*PESI!$C$4+E28*PESI!$C$5+F28*PESI!$C$6+G28*PESI!$C$7+H28*PESI!$C$8</f>
        <v>0.37296241372697325</v>
      </c>
      <c r="K28" s="20">
        <f t="shared" si="0"/>
        <v>0.21500395898561039</v>
      </c>
      <c r="W28" s="12">
        <f>(B28*PESI!$B$2)+C28*PESI!$B$3+D28*PESI!$B$4+E28*PESI!$B$5+F28*PESI!$B$6+G28*PESI!$B$7+H28*PESI!$B$8</f>
        <v>0.40101447936973789</v>
      </c>
      <c r="X28" s="1">
        <f t="shared" si="1"/>
        <v>0.26809888304693119</v>
      </c>
    </row>
    <row r="29" spans="1:24" ht="18" x14ac:dyDescent="0.35">
      <c r="A29" s="9">
        <v>30.1</v>
      </c>
      <c r="B29" s="1">
        <f>'PRIMA ELABORAZIONE'!B29</f>
        <v>8.4941572447794433E-2</v>
      </c>
      <c r="C29" s="1">
        <f>'PRIMA ELABORAZIONE'!C29</f>
        <v>0.16034985422740525</v>
      </c>
      <c r="D29" s="1">
        <f>'PRIMA ELABORAZIONE'!D29</f>
        <v>0.55102040816326536</v>
      </c>
      <c r="E29" s="1">
        <f>'PRIMA ELABORAZIONE'!E29</f>
        <v>0.67999999999999994</v>
      </c>
      <c r="F29" s="1">
        <f>'PRIMA ELABORAZIONE'!F29</f>
        <v>0.5</v>
      </c>
      <c r="G29" s="1">
        <f>'PRIMA ELABORAZIONE'!G29</f>
        <v>0.48</v>
      </c>
      <c r="H29" s="1">
        <f>'PRIMA ELABORAZIONE'!H29</f>
        <v>0.39999999999999991</v>
      </c>
      <c r="I29" s="12">
        <f>(B29*PESI!$C$2)+C29*PESI!$C$3+D29*PESI!$C$4+E29*PESI!$C$5+F29*PESI!$C$6+G29*PESI!$C$7+H29*PESI!$C$8</f>
        <v>0.36475725900116146</v>
      </c>
      <c r="K29" s="20">
        <f t="shared" si="0"/>
        <v>0.19743564619050805</v>
      </c>
      <c r="W29" s="12">
        <f>(B29*PESI!$B$2)+C29*PESI!$B$3+D29*PESI!$B$4+E29*PESI!$B$5+F29*PESI!$B$6+G29*PESI!$B$7+H29*PESI!$B$8</f>
        <v>0.40804454783406641</v>
      </c>
      <c r="X29" s="1">
        <f t="shared" si="1"/>
        <v>0.28662945847362059</v>
      </c>
    </row>
    <row r="30" spans="1:24" ht="18" x14ac:dyDescent="0.35">
      <c r="A30" s="9">
        <v>30.2</v>
      </c>
      <c r="B30" s="1">
        <f>'PRIMA ELABORAZIONE'!B30</f>
        <v>1</v>
      </c>
      <c r="C30" s="1">
        <f>'PRIMA ELABORAZIONE'!C30</f>
        <v>0.55102040816326536</v>
      </c>
      <c r="D30" s="1">
        <f>'PRIMA ELABORAZIONE'!D30</f>
        <v>0.16034985422740525</v>
      </c>
      <c r="E30" s="1">
        <f>'PRIMA ELABORAZIONE'!E30</f>
        <v>0.55999999999999994</v>
      </c>
      <c r="F30" s="1">
        <f>'PRIMA ELABORAZIONE'!F30</f>
        <v>0.55000000000000004</v>
      </c>
      <c r="G30" s="1">
        <f>'PRIMA ELABORAZIONE'!G30</f>
        <v>0.64</v>
      </c>
      <c r="H30" s="1">
        <f>'PRIMA ELABORAZIONE'!H30</f>
        <v>0.30000000000000004</v>
      </c>
      <c r="I30" s="12">
        <f>(B30*PESI!$C$2)+C30*PESI!$C$3+D30*PESI!$C$4+E30*PESI!$C$5+F30*PESI!$C$6+G30*PESI!$C$7+H30*PESI!$C$8</f>
        <v>0.58336637512147727</v>
      </c>
      <c r="K30" s="20">
        <f t="shared" si="0"/>
        <v>0.66550644560892891</v>
      </c>
      <c r="W30" s="12">
        <f>(B30*PESI!$B$2)+C30*PESI!$B$3+D30*PESI!$B$4+E30*PESI!$B$5+F30*PESI!$B$6+G30*PESI!$B$7+H30*PESI!$B$8</f>
        <v>0.53733860891295293</v>
      </c>
      <c r="X30" s="1">
        <f t="shared" si="1"/>
        <v>0.6274360044130185</v>
      </c>
    </row>
    <row r="31" spans="1:24" ht="18" x14ac:dyDescent="0.35">
      <c r="A31" s="6">
        <v>31</v>
      </c>
      <c r="B31" s="1">
        <f>'PRIMA ELABORAZIONE'!B31</f>
        <v>0.41540360046457597</v>
      </c>
      <c r="C31" s="1">
        <f>'PRIMA ELABORAZIONE'!C31</f>
        <v>0.23032069970845481</v>
      </c>
      <c r="D31" s="1">
        <f>'PRIMA ELABORAZIONE'!D31</f>
        <v>0.16618075801749274</v>
      </c>
      <c r="E31" s="1">
        <f>'PRIMA ELABORAZIONE'!E31</f>
        <v>0.92</v>
      </c>
      <c r="F31" s="1">
        <f>'PRIMA ELABORAZIONE'!F31</f>
        <v>0.44999999999999996</v>
      </c>
      <c r="G31" s="1">
        <f>'PRIMA ELABORAZIONE'!G31</f>
        <v>0.55999999999999994</v>
      </c>
      <c r="H31" s="1">
        <f>'PRIMA ELABORAZIONE'!H31</f>
        <v>0.44999999999999996</v>
      </c>
      <c r="I31" s="12">
        <f>(B31*PESI!$C$2)+C31*PESI!$C$3+D31*PESI!$C$4+E31*PESI!$C$5+F31*PESI!$C$6+G31*PESI!$C$7+H31*PESI!$C$8</f>
        <v>0.4465564394747446</v>
      </c>
      <c r="K31" s="20">
        <f t="shared" si="0"/>
        <v>0.37257842374498706</v>
      </c>
      <c r="W31" s="12">
        <f>(B31*PESI!$B$2)+C31*PESI!$B$3+D31*PESI!$B$4+E31*PESI!$B$5+F31*PESI!$B$6+G31*PESI!$B$7+H31*PESI!$B$8</f>
        <v>0.45598643688436047</v>
      </c>
      <c r="X31" s="1">
        <f t="shared" si="1"/>
        <v>0.41299960631105032</v>
      </c>
    </row>
    <row r="32" spans="1:24" ht="18" x14ac:dyDescent="0.35">
      <c r="A32" s="6">
        <v>32</v>
      </c>
      <c r="B32" s="1">
        <f>'PRIMA ELABORAZIONE'!B32</f>
        <v>0.15863865132157812</v>
      </c>
      <c r="C32" s="1">
        <f>'PRIMA ELABORAZIONE'!C32</f>
        <v>0.15451895043731778</v>
      </c>
      <c r="D32" s="1">
        <f>'PRIMA ELABORAZIONE'!D32</f>
        <v>0.30029154518950441</v>
      </c>
      <c r="E32" s="1">
        <f>'PRIMA ELABORAZIONE'!E32</f>
        <v>0.44000000000000006</v>
      </c>
      <c r="F32" s="1">
        <f>'PRIMA ELABORAZIONE'!F32</f>
        <v>0.5</v>
      </c>
      <c r="G32" s="1">
        <f>'PRIMA ELABORAZIONE'!G32</f>
        <v>0.6</v>
      </c>
      <c r="H32" s="1">
        <f>'PRIMA ELABORAZIONE'!H32</f>
        <v>0.95</v>
      </c>
      <c r="I32" s="12">
        <f>(B32*PESI!$C$2)+C32*PESI!$C$3+D32*PESI!$C$4+E32*PESI!$C$5+F32*PESI!$C$6+G32*PESI!$C$7+H32*PESI!$C$8</f>
        <v>0.39220971142125943</v>
      </c>
      <c r="K32" s="20">
        <f t="shared" si="0"/>
        <v>0.25621494861996091</v>
      </c>
      <c r="W32" s="12">
        <f>(B32*PESI!$B$2)+C32*PESI!$B$3+D32*PESI!$B$4+E32*PESI!$B$5+F32*PESI!$B$6+G32*PESI!$B$7+H32*PESI!$B$8</f>
        <v>0.44334987813548576</v>
      </c>
      <c r="X32" s="1">
        <f t="shared" si="1"/>
        <v>0.37969086881894959</v>
      </c>
    </row>
  </sheetData>
  <mergeCells count="2">
    <mergeCell ref="B1:I1"/>
    <mergeCell ref="W1:X1"/>
  </mergeCells>
  <conditionalFormatting sqref="B3:I32">
    <cfRule type="cellIs" dxfId="5" priority="4" operator="between">
      <formula>0.370001</formula>
      <formula>0.5</formula>
    </cfRule>
    <cfRule type="cellIs" dxfId="4" priority="5" operator="greaterThan">
      <formula>0.5</formula>
    </cfRule>
    <cfRule type="cellIs" dxfId="3" priority="6" operator="lessThanOrEqual">
      <formula>0.37</formula>
    </cfRule>
  </conditionalFormatting>
  <conditionalFormatting sqref="K3:K32">
    <cfRule type="cellIs" dxfId="2" priority="1" operator="between">
      <formula>0.50001</formula>
      <formula>0.7</formula>
    </cfRule>
    <cfRule type="cellIs" dxfId="1" priority="2" operator="greaterThanOrEqual">
      <formula>0.7</formula>
    </cfRule>
    <cfRule type="cellIs" dxfId="0" priority="3" operator="lessThanOrEqual">
      <formula>0.5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64"/>
  <sheetViews>
    <sheetView workbookViewId="0">
      <selection activeCell="F5" sqref="F5"/>
    </sheetView>
  </sheetViews>
  <sheetFormatPr defaultRowHeight="14.4" x14ac:dyDescent="0.3"/>
  <cols>
    <col min="2" max="2" width="21.44140625" bestFit="1" customWidth="1"/>
    <col min="3" max="3" width="70.6640625" customWidth="1"/>
    <col min="4" max="4" width="29.44140625" customWidth="1"/>
  </cols>
  <sheetData>
    <row r="2" spans="2:4" ht="15" customHeight="1" x14ac:dyDescent="0.3">
      <c r="B2" s="26" t="s">
        <v>24</v>
      </c>
      <c r="C2" s="26"/>
    </row>
    <row r="3" spans="2:4" ht="15" customHeight="1" x14ac:dyDescent="0.3">
      <c r="B3" s="26"/>
      <c r="C3" s="26"/>
      <c r="D3" s="14"/>
    </row>
    <row r="4" spans="2:4" ht="72" x14ac:dyDescent="0.3">
      <c r="B4" s="5" t="s">
        <v>37</v>
      </c>
      <c r="C4" s="15" t="s">
        <v>38</v>
      </c>
    </row>
    <row r="5" spans="2:4" x14ac:dyDescent="0.3">
      <c r="C5" s="15"/>
      <c r="D5" s="14"/>
    </row>
    <row r="6" spans="2:4" x14ac:dyDescent="0.3">
      <c r="B6" s="5" t="s">
        <v>36</v>
      </c>
      <c r="C6" s="16" t="s">
        <v>27</v>
      </c>
      <c r="D6" s="14"/>
    </row>
    <row r="7" spans="2:4" x14ac:dyDescent="0.3">
      <c r="C7" s="16"/>
      <c r="D7" s="14"/>
    </row>
    <row r="8" spans="2:4" ht="28.8" x14ac:dyDescent="0.3">
      <c r="B8" s="5" t="s">
        <v>25</v>
      </c>
      <c r="C8" s="15" t="s">
        <v>39</v>
      </c>
      <c r="D8" s="14"/>
    </row>
    <row r="9" spans="2:4" x14ac:dyDescent="0.3">
      <c r="C9" s="15"/>
      <c r="D9" s="14"/>
    </row>
    <row r="10" spans="2:4" ht="24" x14ac:dyDescent="0.3">
      <c r="B10" s="5" t="s">
        <v>10</v>
      </c>
      <c r="C10" s="16" t="s">
        <v>40</v>
      </c>
      <c r="D10" s="14"/>
    </row>
    <row r="11" spans="2:4" ht="24" x14ac:dyDescent="0.3">
      <c r="B11" s="5" t="s">
        <v>11</v>
      </c>
      <c r="C11" s="16" t="s">
        <v>41</v>
      </c>
      <c r="D11" s="14"/>
    </row>
    <row r="12" spans="2:4" x14ac:dyDescent="0.3">
      <c r="C12" s="16"/>
      <c r="D12" s="29"/>
    </row>
    <row r="13" spans="2:4" ht="43.2" x14ac:dyDescent="0.3">
      <c r="C13" s="15" t="s">
        <v>42</v>
      </c>
      <c r="D13" s="29"/>
    </row>
    <row r="14" spans="2:4" x14ac:dyDescent="0.3">
      <c r="B14" s="8" t="s">
        <v>43</v>
      </c>
      <c r="C14" s="16" t="s">
        <v>28</v>
      </c>
      <c r="D14" s="29"/>
    </row>
    <row r="15" spans="2:4" x14ac:dyDescent="0.3">
      <c r="B15" s="8" t="s">
        <v>12</v>
      </c>
      <c r="C15" s="16" t="s">
        <v>29</v>
      </c>
      <c r="D15" s="29"/>
    </row>
    <row r="16" spans="2:4" x14ac:dyDescent="0.3">
      <c r="B16" s="5" t="s">
        <v>13</v>
      </c>
      <c r="C16" s="16" t="s">
        <v>30</v>
      </c>
    </row>
    <row r="17" spans="2:3" x14ac:dyDescent="0.3">
      <c r="B17" s="5" t="s">
        <v>14</v>
      </c>
      <c r="C17" s="16" t="s">
        <v>30</v>
      </c>
    </row>
    <row r="18" spans="2:3" x14ac:dyDescent="0.3">
      <c r="B18" s="27"/>
      <c r="C18" s="28"/>
    </row>
    <row r="20" spans="2:3" ht="15" customHeight="1" x14ac:dyDescent="0.3">
      <c r="B20" s="26" t="s">
        <v>26</v>
      </c>
      <c r="C20" s="26"/>
    </row>
    <row r="21" spans="2:3" ht="15" customHeight="1" x14ac:dyDescent="0.3">
      <c r="B21" s="26"/>
      <c r="C21" s="26"/>
    </row>
    <row r="23" spans="2:3" ht="57.6" x14ac:dyDescent="0.3">
      <c r="B23" s="5" t="s">
        <v>15</v>
      </c>
      <c r="C23" s="14" t="s">
        <v>44</v>
      </c>
    </row>
    <row r="24" spans="2:3" x14ac:dyDescent="0.3">
      <c r="C24" s="14"/>
    </row>
    <row r="26" spans="2:3" ht="15" customHeight="1" x14ac:dyDescent="0.3"/>
    <row r="27" spans="2:3" ht="15" customHeight="1" x14ac:dyDescent="0.3"/>
    <row r="30" spans="2:3" ht="15" customHeight="1" x14ac:dyDescent="0.3"/>
    <row r="31" spans="2:3" ht="15" customHeight="1" x14ac:dyDescent="0.3"/>
    <row r="32" spans="2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99.9" customHeight="1" x14ac:dyDescent="0.3"/>
    <row r="62" ht="99.9" customHeight="1" x14ac:dyDescent="0.3"/>
    <row r="63" ht="99.9" customHeight="1" x14ac:dyDescent="0.3"/>
    <row r="64" ht="99.9" customHeight="1" x14ac:dyDescent="0.3"/>
  </sheetData>
  <mergeCells count="3">
    <mergeCell ref="B2:C3"/>
    <mergeCell ref="B18:C18"/>
    <mergeCell ref="B20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</vt:lpstr>
      <vt:lpstr>PRIMA ELABORAZIONE</vt:lpstr>
      <vt:lpstr>PESI</vt:lpstr>
      <vt:lpstr>FDV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Laura Castellani</cp:lastModifiedBy>
  <dcterms:created xsi:type="dcterms:W3CDTF">2025-01-31T16:16:33Z</dcterms:created>
  <dcterms:modified xsi:type="dcterms:W3CDTF">2025-07-04T09:41:11Z</dcterms:modified>
</cp:coreProperties>
</file>